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1340" windowHeight="5850" activeTab="0"/>
  </bookViews>
  <sheets>
    <sheet name="Scheme wise " sheetId="1" r:id="rId1"/>
    <sheet name="Summary Statment" sheetId="2" r:id="rId2"/>
    <sheet name="Sheet1" sheetId="3" r:id="rId3"/>
  </sheets>
  <definedNames>
    <definedName name="_xlnm.Print_Area" localSheetId="0">'Scheme wise '!$A$1:$AF$211</definedName>
    <definedName name="_xlnm.Print_Area" localSheetId="1">'Summary Statment'!$A$1:$AF$26</definedName>
    <definedName name="_xlnm.Print_Titles" localSheetId="0">'Scheme wise '!$1:$7</definedName>
  </definedNames>
  <calcPr fullCalcOnLoad="1"/>
</workbook>
</file>

<file path=xl/sharedStrings.xml><?xml version="1.0" encoding="utf-8"?>
<sst xmlns="http://schemas.openxmlformats.org/spreadsheetml/2006/main" count="410" uniqueCount="262">
  <si>
    <t>BE</t>
  </si>
  <si>
    <t>B.E.</t>
  </si>
  <si>
    <t>RE</t>
  </si>
  <si>
    <t>Actual</t>
  </si>
  <si>
    <t xml:space="preserve">BE </t>
  </si>
  <si>
    <t>2006-07</t>
  </si>
  <si>
    <t>2007-08</t>
  </si>
  <si>
    <t>2008-09</t>
  </si>
  <si>
    <t>2009-10</t>
  </si>
  <si>
    <t>2010-11</t>
  </si>
  <si>
    <t>R.E.</t>
  </si>
  <si>
    <t>(Rs. In Crore)</t>
  </si>
  <si>
    <t xml:space="preserve">Actual Exp.     </t>
  </si>
  <si>
    <t>Actual Exp.</t>
  </si>
  <si>
    <t xml:space="preserve">Actual Exp.   </t>
  </si>
  <si>
    <t>I</t>
  </si>
  <si>
    <t>II</t>
  </si>
  <si>
    <t>III</t>
  </si>
  <si>
    <t>IV</t>
  </si>
  <si>
    <t>V</t>
  </si>
  <si>
    <t>VI</t>
  </si>
  <si>
    <t>VIII</t>
  </si>
  <si>
    <t>IX</t>
  </si>
  <si>
    <t>X</t>
  </si>
  <si>
    <t>d</t>
  </si>
  <si>
    <t>Amount involved &amp; pending as on 01.04.2009</t>
  </si>
  <si>
    <t>XI</t>
  </si>
  <si>
    <t>2011-12</t>
  </si>
  <si>
    <t xml:space="preserve">Actual    Exp.    </t>
  </si>
  <si>
    <t xml:space="preserve">Actual    Exp.      </t>
  </si>
  <si>
    <t>No. of UC pending as on 15.02.2011</t>
  </si>
  <si>
    <t>(Rs.in Cr.)</t>
  </si>
  <si>
    <t>XI Plan 2007-12 Outlay</t>
  </si>
  <si>
    <t>Actual    Exp.</t>
  </si>
  <si>
    <t>2012-13</t>
  </si>
  <si>
    <t>Actual     Exp</t>
  </si>
  <si>
    <t>XII</t>
  </si>
  <si>
    <t>Actual       Exp.</t>
  </si>
  <si>
    <t>No. of UCs pending as on 01.04.2010</t>
  </si>
  <si>
    <t>(Rs. in Cr.)</t>
  </si>
  <si>
    <t>Amount involved &amp; pending as on 01.04.2010</t>
  </si>
  <si>
    <t>No. of UCs pending as on 31.12.2011</t>
  </si>
  <si>
    <t>Amount involved &amp; pending as on 31.12.2011</t>
  </si>
  <si>
    <t>Amount involved in liquidated UCs as on 31.12.2011</t>
  </si>
  <si>
    <t>No. of UCs liquidated upto 31.21.2011</t>
  </si>
  <si>
    <r>
      <t>Position regarding liquidation of pending Utilization Certificates (UCs) -</t>
    </r>
    <r>
      <rPr>
        <sz val="12.8"/>
        <rFont val="Arial"/>
        <family val="2"/>
      </rPr>
      <t xml:space="preserve"> The pendency of Utilization Certificates (UCs) was 3416 involving an amount of Rs. 302.05 crore as on 01.04.2010. Number of UCs liquidated upto 31.12.2011 was 2312 involving an amount of Rs. 202.00 crore. Amount of UCs pending as on 31.12.2011 is Rs. 358.70 crore. The Ministry is making all out efforts to reconcile the pending UCs by the concerned Sections with PAO (Culture) so that the number of UCs and the amount involved is brought down considerably. The position of pending UCs is taken w.e.f. 31.12.2011.</t>
    </r>
  </si>
  <si>
    <t>Total</t>
  </si>
  <si>
    <t>2013-14</t>
  </si>
  <si>
    <t>VII</t>
  </si>
  <si>
    <t>Museum</t>
  </si>
  <si>
    <t>archive</t>
  </si>
  <si>
    <t>anthro</t>
  </si>
  <si>
    <t>ASI</t>
  </si>
  <si>
    <t>lib</t>
  </si>
  <si>
    <t>2014-15</t>
  </si>
  <si>
    <t>XII Plan</t>
  </si>
  <si>
    <t>Outcome Budget 2014-15</t>
  </si>
  <si>
    <t>Chapter V</t>
  </si>
  <si>
    <t>ctV izkDdyu</t>
  </si>
  <si>
    <t>la'kksf/kr izkDdyu</t>
  </si>
  <si>
    <t>okLrfod O;;</t>
  </si>
  <si>
    <t>क्र.सं.</t>
  </si>
  <si>
    <t>परिणाम बजट 2014 -15</t>
  </si>
  <si>
    <t>अध्‍याय - V</t>
  </si>
  <si>
    <t>(करोड़ रू. में)</t>
  </si>
  <si>
    <t xml:space="preserve">lfpoky;&amp;lkekftd lsok,a </t>
  </si>
  <si>
    <t xml:space="preserve">Hkkjrh; iqjkrRo losZ{k.k </t>
  </si>
  <si>
    <t xml:space="preserve">dyk ,oa laLd`fr dk lao/kZu vkSj izlkj </t>
  </si>
  <si>
    <t xml:space="preserve">Lok;Rr laxBu </t>
  </si>
  <si>
    <t xml:space="preserve">lkaLd`frd fojklr Lo;alsod ¼lh,poh½ Ldhe </t>
  </si>
  <si>
    <t xml:space="preserve">{ks=h; lkaLd`frd dsUnz </t>
  </si>
  <si>
    <t xml:space="preserve">jk"Vªh; lkaLd`frd fuf/k </t>
  </si>
  <si>
    <t xml:space="preserve">laxhr ukVd vdkneh </t>
  </si>
  <si>
    <t xml:space="preserve">jk"Vªh; ukV~; fo|ky; </t>
  </si>
  <si>
    <t xml:space="preserve">lkfgR; vdkneh </t>
  </si>
  <si>
    <t xml:space="preserve">yfyr dyk vdkneh </t>
  </si>
  <si>
    <t>bafnjk xka/kh jk"Vªh; dyk dsUnz ¼vkbZth,ulh,½</t>
  </si>
  <si>
    <t xml:space="preserve">jk"Vªh; n`’;&amp;Jo; lkexzh vfHkys[kkxkj </t>
  </si>
  <si>
    <r>
      <t xml:space="preserve">;ksx </t>
    </r>
    <r>
      <rPr>
        <b/>
        <sz val="10"/>
        <rFont val="Arial"/>
        <family val="2"/>
      </rPr>
      <t xml:space="preserve"> (</t>
    </r>
    <r>
      <rPr>
        <b/>
        <sz val="10"/>
        <rFont val="DevLys 040"/>
        <family val="0"/>
      </rPr>
      <t>Lok;Rr laxBu</t>
    </r>
    <r>
      <rPr>
        <b/>
        <sz val="10"/>
        <rFont val="Arial"/>
        <family val="2"/>
      </rPr>
      <t>)</t>
    </r>
  </si>
  <si>
    <t>Tkkjh Ldhe</t>
  </si>
  <si>
    <t>dyk ,oa laLd`fr ds lao/kZu gsrq foRrh; lgk;rk</t>
  </si>
  <si>
    <t xml:space="preserve">jk"Vªh; izHkko okys lkaLd`frd laxBuksa dks lgk;rkA </t>
  </si>
  <si>
    <t xml:space="preserve">tutkrh; @ yksd dyk ds lao/kZu ,oa izlkj gsrq foRrh; lgk;rkA </t>
  </si>
  <si>
    <t xml:space="preserve">fgeky;h lkaLd`frd fojklr ds ifjj{k.k ,oa fodkl gsrq foRrh; lgk;rkA </t>
  </si>
  <si>
    <t xml:space="preserve">lgk;rk vuqnku dh ,evkbZ,l ,oa Lopkyu Ldhe </t>
  </si>
  <si>
    <t xml:space="preserve">vewrZ lkaLd`frd fojklr Ldhe </t>
  </si>
  <si>
    <r>
      <t>vewrZ fojklr ,oa lkaLd`frd fofo/krk ds {ks= esa lqj{kk ,oa vU; lqj{kkRed mik; dh Ldhe</t>
    </r>
    <r>
      <rPr>
        <sz val="10"/>
        <rFont val="Arial"/>
        <family val="2"/>
      </rPr>
      <t xml:space="preserve">  (</t>
    </r>
    <r>
      <rPr>
        <sz val="10"/>
        <rFont val="DevLys 040"/>
        <family val="0"/>
      </rPr>
      <t>;wusLdks lEesyu ls mRiUu</t>
    </r>
    <r>
      <rPr>
        <sz val="10"/>
        <rFont val="Arial"/>
        <family val="2"/>
      </rPr>
      <t>)</t>
    </r>
  </si>
  <si>
    <t xml:space="preserve">lkaLd`frd m|ksxksa ds fy, izkjafHkd Ldhe </t>
  </si>
  <si>
    <t xml:space="preserve">Hkkjrh; thoar ,oa fofo/krk iw.kZ lkaLd`frd ijaijkvksa dh fLFkjrk dh Ldhe </t>
  </si>
  <si>
    <t xml:space="preserve">eapdyk dsUnz ,oa varjjk"Vªh; lkaLd`frd dsUnz dh LFkkiuk </t>
  </si>
  <si>
    <t xml:space="preserve">jk"Vªh; eap dyk dsUnz dh LFkkiuk </t>
  </si>
  <si>
    <t xml:space="preserve">dksydrk vkSj psUubZ esa varjjk"Vªh; lkaLd`frd dsUnz dh LFkkiuk </t>
  </si>
  <si>
    <t xml:space="preserve">dykdkj isa’ku Ldhe </t>
  </si>
  <si>
    <t xml:space="preserve">lkfgR; dyk vkSj thou ds ,sls gh vU; {ks=ksa esa vHkko xzLr ifjfLFkfr;ksa esa jg jgs fof’k"V O;fDr;ksa vkSj muds vkfJrksa dks foRrh; lgk;rk </t>
  </si>
  <si>
    <t xml:space="preserve">jk"Vªh; dykdkj dY;k.k fuf/k dk l`tu </t>
  </si>
  <si>
    <t xml:space="preserve">v/;srko`fRr Ldhe </t>
  </si>
  <si>
    <t xml:space="preserve">jaxeap] lkfgR; vkSj JO; dyk ds {ks= esa dykdkjksa dks Nk=fofRr;k iznku djukA </t>
  </si>
  <si>
    <t>ea=ky; ds Kku laLFkkuksa esa fo}kuksa dks ueuh; Hkkxhnkjh</t>
  </si>
  <si>
    <r>
      <t xml:space="preserve">;ksx </t>
    </r>
    <r>
      <rPr>
        <b/>
        <sz val="10"/>
        <rFont val="Arial"/>
        <family val="2"/>
      </rPr>
      <t xml:space="preserve"> (</t>
    </r>
    <r>
      <rPr>
        <b/>
        <sz val="10"/>
        <rFont val="DevLys 040"/>
        <family val="0"/>
      </rPr>
      <t xml:space="preserve">vuojr Ldhe </t>
    </r>
    <r>
      <rPr>
        <b/>
        <sz val="10"/>
        <rFont val="Arial"/>
        <family val="2"/>
      </rPr>
      <t>)</t>
    </r>
  </si>
  <si>
    <t xml:space="preserve">ubZ Ldhesa </t>
  </si>
  <si>
    <t xml:space="preserve">jkT; vdknfe;ksa dks lgk;rk dh Ldhe </t>
  </si>
  <si>
    <t xml:space="preserve">dyk ,oa laLd`fr laca/kh Vhoh dk;Zdzeksa dh Ldhe </t>
  </si>
  <si>
    <r>
      <t xml:space="preserve">;ksx </t>
    </r>
    <r>
      <rPr>
        <b/>
        <sz val="10"/>
        <rFont val="Arial"/>
        <family val="2"/>
      </rPr>
      <t xml:space="preserve"> (</t>
    </r>
    <r>
      <rPr>
        <b/>
        <sz val="10"/>
        <rFont val="DevLys 040"/>
        <family val="0"/>
      </rPr>
      <t>ubZ Ldhesa</t>
    </r>
    <r>
      <rPr>
        <b/>
        <sz val="10"/>
        <rFont val="Arial"/>
        <family val="2"/>
      </rPr>
      <t>)</t>
    </r>
  </si>
  <si>
    <r>
      <t xml:space="preserve">;ksx </t>
    </r>
    <r>
      <rPr>
        <b/>
        <sz val="10"/>
        <rFont val="Arial"/>
        <family val="2"/>
      </rPr>
      <t xml:space="preserve"> (</t>
    </r>
    <r>
      <rPr>
        <b/>
        <sz val="10"/>
        <rFont val="DevLys 040"/>
        <family val="0"/>
      </rPr>
      <t>laLd`fr vkSj dyk dk lao/kZu ,oa izlkj</t>
    </r>
    <r>
      <rPr>
        <b/>
        <sz val="10"/>
        <rFont val="Arial"/>
        <family val="2"/>
      </rPr>
      <t>)</t>
    </r>
  </si>
  <si>
    <t xml:space="preserve">ekuo foKku </t>
  </si>
  <si>
    <t xml:space="preserve">v/khuLFk dk;kZy; </t>
  </si>
  <si>
    <t xml:space="preserve">Hkkjrh; ekuo foKku losZ{k.k </t>
  </si>
  <si>
    <t xml:space="preserve">’kks/k ifj.kkeksa ds izys[ku vkSj izlkj ds fy, jkT; ljdkj ds laLFkkuksa vkSj laxBuksa dks lgk;rk </t>
  </si>
  <si>
    <t>[k</t>
  </si>
  <si>
    <t xml:space="preserve">bafnjk xka/kh jk"Vªh; euko laxzgky; Hkksiky </t>
  </si>
  <si>
    <r>
      <t xml:space="preserve">;ksx </t>
    </r>
    <r>
      <rPr>
        <b/>
        <sz val="10"/>
        <rFont val="Arial"/>
        <family val="2"/>
      </rPr>
      <t xml:space="preserve"> (</t>
    </r>
    <r>
      <rPr>
        <b/>
        <sz val="10"/>
        <rFont val="DevLys 040"/>
        <family val="0"/>
      </rPr>
      <t>ekuo foKku</t>
    </r>
    <r>
      <rPr>
        <b/>
        <sz val="10"/>
        <rFont val="Arial"/>
        <family val="2"/>
      </rPr>
      <t>)</t>
    </r>
  </si>
  <si>
    <t xml:space="preserve">vfHkys[kkxkj ,oa vfHkys[kh; iqLrdky; </t>
  </si>
  <si>
    <t xml:space="preserve">lEc) dk;kZy; </t>
  </si>
  <si>
    <t xml:space="preserve">Hkkjrh; jk"Vªh; vfHkys[kkxkj </t>
  </si>
  <si>
    <t xml:space="preserve">Lok;r laxBu </t>
  </si>
  <si>
    <t xml:space="preserve">,f’k;kfVd lkslkbVh] dksydkrk </t>
  </si>
  <si>
    <t xml:space="preserve">jkeiqj jtk iqLrdky; </t>
  </si>
  <si>
    <t>x</t>
  </si>
  <si>
    <t xml:space="preserve">fe’ku </t>
  </si>
  <si>
    <t xml:space="preserve">jk"Vªh; ikaMqfyfi vuqj{k.k fe’ku </t>
  </si>
  <si>
    <t>?k</t>
  </si>
  <si>
    <t>vU; lgk;rk vuqnku laLFkku</t>
  </si>
  <si>
    <t>Vh,e,l,l,e,y</t>
  </si>
  <si>
    <r>
      <t xml:space="preserve">;ksx </t>
    </r>
    <r>
      <rPr>
        <b/>
        <sz val="10"/>
        <rFont val="Arial"/>
        <family val="2"/>
      </rPr>
      <t xml:space="preserve"> (</t>
    </r>
    <r>
      <rPr>
        <b/>
        <sz val="10"/>
        <rFont val="DevLys 040"/>
        <family val="0"/>
      </rPr>
      <t xml:space="preserve">vU; laLFkku </t>
    </r>
    <r>
      <rPr>
        <b/>
        <sz val="10"/>
        <rFont val="Arial"/>
        <family val="2"/>
      </rPr>
      <t>)</t>
    </r>
  </si>
  <si>
    <r>
      <t xml:space="preserve">;ksx </t>
    </r>
    <r>
      <rPr>
        <b/>
        <sz val="10"/>
        <rFont val="Arial"/>
        <family val="2"/>
      </rPr>
      <t xml:space="preserve"> (</t>
    </r>
    <r>
      <rPr>
        <b/>
        <sz val="10"/>
        <rFont val="DevLys 040"/>
        <family val="0"/>
      </rPr>
      <t>vfHkys[kkxkj ,oa vfHkys[kh; iqLrdky;</t>
    </r>
    <r>
      <rPr>
        <b/>
        <sz val="10"/>
        <rFont val="Arial"/>
        <family val="2"/>
      </rPr>
      <t>)</t>
    </r>
  </si>
  <si>
    <t xml:space="preserve">ckS) ,oa frCcrh laLFkku </t>
  </si>
  <si>
    <t xml:space="preserve">dsUnzh; ckS) v/;;u laLFkku </t>
  </si>
  <si>
    <t xml:space="preserve">dsUnzh; mPp frCcrh; v/;;u laLFkku </t>
  </si>
  <si>
    <t xml:space="preserve">uo ukyank egkfogkj </t>
  </si>
  <si>
    <t xml:space="preserve">dsUnzh; fgeky;h laLd`fr v/;;u laLFkku </t>
  </si>
  <si>
    <t xml:space="preserve">vU; lgk;rk &amp; vuqnku laLFkku </t>
  </si>
  <si>
    <t xml:space="preserve">Rokax eB </t>
  </si>
  <si>
    <t>ukEkX;ky frCcrh foKku laLFkku] flfDde</t>
  </si>
  <si>
    <t>frCcrh dk;Z ,oa vfHkys[kkxkj iqLrdky;] /keZ’kkyk</t>
  </si>
  <si>
    <r>
      <t xml:space="preserve">;ksx </t>
    </r>
    <r>
      <rPr>
        <b/>
        <sz val="10"/>
        <rFont val="Arial"/>
        <family val="2"/>
      </rPr>
      <t>(</t>
    </r>
    <r>
      <rPr>
        <b/>
        <sz val="10"/>
        <rFont val="DevLys 040"/>
        <family val="0"/>
      </rPr>
      <t>vU; laLFkku</t>
    </r>
    <r>
      <rPr>
        <b/>
        <sz val="10"/>
        <rFont val="Arial"/>
        <family val="2"/>
      </rPr>
      <t>)</t>
    </r>
  </si>
  <si>
    <t>Tkkjh Ldhesa</t>
  </si>
  <si>
    <t>ckS) ,oa frCcrh laLFkkuksa ds fodkl gsrq lgk;rk</t>
  </si>
  <si>
    <r>
      <t xml:space="preserve">;ksx </t>
    </r>
    <r>
      <rPr>
        <b/>
        <sz val="10"/>
        <rFont val="Arial"/>
        <family val="2"/>
      </rPr>
      <t xml:space="preserve"> </t>
    </r>
  </si>
  <si>
    <r>
      <t xml:space="preserve">;ksx </t>
    </r>
    <r>
      <rPr>
        <b/>
        <sz val="10"/>
        <rFont val="Arial"/>
        <family val="2"/>
      </rPr>
      <t xml:space="preserve"> (</t>
    </r>
    <r>
      <rPr>
        <b/>
        <sz val="10"/>
        <rFont val="DevLys 040"/>
        <family val="0"/>
      </rPr>
      <t>ckS) ,oa frCcrh laLFkku</t>
    </r>
    <r>
      <rPr>
        <b/>
        <sz val="10"/>
        <rFont val="Arial"/>
        <family val="2"/>
      </rPr>
      <t>)</t>
    </r>
  </si>
  <si>
    <t xml:space="preserve">Lakxzgky; </t>
  </si>
  <si>
    <t xml:space="preserve">jk"Vªh; laxzgky; </t>
  </si>
  <si>
    <t xml:space="preserve">jk"Vªh; vk/kqfud dyk laxzgky; </t>
  </si>
  <si>
    <t>,uvkj,ylh] y[kuÅ</t>
  </si>
  <si>
    <r>
      <t xml:space="preserve">;ksx </t>
    </r>
    <r>
      <rPr>
        <b/>
        <sz val="10"/>
        <rFont val="Arial"/>
        <family val="2"/>
      </rPr>
      <t>(</t>
    </r>
    <r>
      <rPr>
        <b/>
        <sz val="10"/>
        <rFont val="DevLys 040"/>
        <family val="0"/>
      </rPr>
      <t>v/khuLFk dk;kZy;</t>
    </r>
    <r>
      <rPr>
        <b/>
        <sz val="10"/>
        <rFont val="Arial"/>
        <family val="2"/>
      </rPr>
      <t>)</t>
    </r>
  </si>
  <si>
    <t xml:space="preserve">Lkkafof/kd laxBu </t>
  </si>
  <si>
    <t xml:space="preserve">jk"Vªh; Lekjd izkf/kdj.k </t>
  </si>
  <si>
    <t xml:space="preserve">Hkkjrh; laxzzgky; </t>
  </si>
  <si>
    <t xml:space="preserve">lkykj tax laxzgky </t>
  </si>
  <si>
    <t xml:space="preserve">foDVksfj;k eseksfj;y gkWy </t>
  </si>
  <si>
    <t xml:space="preserve">jk"Vªh; foKku laxzgky; ifj"kn </t>
  </si>
  <si>
    <t xml:space="preserve">bykgkckn laxzgky; </t>
  </si>
  <si>
    <t xml:space="preserve">jk"Vªh; dyk bfrgkl] laj{k.k ,oa laxzgky; foKku] laxzgky; laLFkku </t>
  </si>
  <si>
    <r>
      <t xml:space="preserve">;ksx </t>
    </r>
    <r>
      <rPr>
        <b/>
        <sz val="10"/>
        <rFont val="Arial"/>
        <family val="2"/>
      </rPr>
      <t xml:space="preserve"> (</t>
    </r>
    <r>
      <rPr>
        <b/>
        <sz val="10"/>
        <rFont val="DevLys 040"/>
        <family val="0"/>
      </rPr>
      <t xml:space="preserve">Lok;Rr laxBu </t>
    </r>
    <r>
      <rPr>
        <b/>
        <sz val="10"/>
        <rFont val="Arial"/>
        <family val="2"/>
      </rPr>
      <t>)</t>
    </r>
  </si>
  <si>
    <t xml:space="preserve">vU; lgk;rk vuqnku laLFkku </t>
  </si>
  <si>
    <t>o`ankou ’kks/k laLFkku] o`zankou&amp;m-iz-</t>
  </si>
  <si>
    <t>M-</t>
  </si>
  <si>
    <t xml:space="preserve">Tkkjh Ldhesa </t>
  </si>
  <si>
    <t xml:space="preserve">foKku ’kgj </t>
  </si>
  <si>
    <t xml:space="preserve">Lakxzgky; Ldhe </t>
  </si>
  <si>
    <t xml:space="preserve">{ks=h; ,oa LFkkuh; laxzgky;ksa dk lao/kZu ,oa lqn`&lt;hdj.k </t>
  </si>
  <si>
    <t xml:space="preserve">cMs iSekus ij laxzgky;ksa dh Lfkkiu ds fy, foRrh; lgk;rk miyC/k djkus gsrq lkoZtfud futh Hkkxhnkjh ¼ihihih½ Ldhe </t>
  </si>
  <si>
    <t xml:space="preserve">Ekgkuxjksa esa laxzgky;ksa ds vk/kqfudhdj.k dh Ldhe </t>
  </si>
  <si>
    <r>
      <t xml:space="preserve">;ksx </t>
    </r>
    <r>
      <rPr>
        <b/>
        <sz val="10"/>
        <rFont val="Arial"/>
        <family val="2"/>
      </rPr>
      <t xml:space="preserve"> (</t>
    </r>
    <r>
      <rPr>
        <b/>
        <sz val="10"/>
        <rFont val="DevLys 040"/>
        <family val="0"/>
      </rPr>
      <t>tkjh Ldhesa</t>
    </r>
    <r>
      <rPr>
        <b/>
        <sz val="10"/>
        <rFont val="Arial"/>
        <family val="2"/>
      </rPr>
      <t>)</t>
    </r>
  </si>
  <si>
    <t>p</t>
  </si>
  <si>
    <t xml:space="preserve">laxzgky; laca/kh fo"k;ksa ds fy, laxzgky; laxzg ,oa ’kS{kf.kd lqfo/kkvksa dk fMftVhdj.k </t>
  </si>
  <si>
    <t>Lakxzgky; laca/kh fo"k;ksa ds fy, izca/ku ikB;dze vkSj vU; vfrfjDr’kS{kf.kd lqfo/kkvksa ds fy, foRrh; lgk;rk dh Ldhe</t>
  </si>
  <si>
    <t xml:space="preserve">laxzgky; O;olkf;dksa ds fy, {kerk fuekZ.k vkSj izf’k{k.k Ldhe </t>
  </si>
  <si>
    <t xml:space="preserve">jk"Vªh; fojklr LFky vk;ksx dh LFkkiuk ds fy, foRrh; lgk;rk dh Ldhe </t>
  </si>
  <si>
    <t xml:space="preserve">izLrkfor jk"Vªh; laxzgky; izkf/kdj.k gsrq foRrh; lgk;rk dh Ldhe </t>
  </si>
  <si>
    <t xml:space="preserve">dsUnzh; lkaLd`frd fo’ofo|ky; dh LFkkiuk ds fy, foRrh; lgk;rk dh Ldhe </t>
  </si>
  <si>
    <r>
      <t xml:space="preserve">;ksx </t>
    </r>
    <r>
      <rPr>
        <b/>
        <sz val="10"/>
        <rFont val="Arial"/>
        <family val="2"/>
      </rPr>
      <t xml:space="preserve"> (</t>
    </r>
    <r>
      <rPr>
        <b/>
        <sz val="10"/>
        <rFont val="DevLys 040"/>
        <family val="0"/>
      </rPr>
      <t>laxzgky;</t>
    </r>
    <r>
      <rPr>
        <b/>
        <sz val="10"/>
        <rFont val="Arial"/>
        <family val="2"/>
      </rPr>
      <t>)</t>
    </r>
  </si>
  <si>
    <t xml:space="preserve">lkoZtfud iqLrdky; </t>
  </si>
  <si>
    <t xml:space="preserve">dsanzh; lfpoky; xzaFkkxkj </t>
  </si>
  <si>
    <t xml:space="preserve">jk"Vªh; iqLrdky; </t>
  </si>
  <si>
    <t xml:space="preserve">dsUnzh; lanHkZ iqLrdky; </t>
  </si>
  <si>
    <r>
      <t xml:space="preserve">;ksx </t>
    </r>
    <r>
      <rPr>
        <b/>
        <sz val="10"/>
        <rFont val="Arial"/>
        <family val="2"/>
      </rPr>
      <t xml:space="preserve"> (</t>
    </r>
    <r>
      <rPr>
        <b/>
        <sz val="10"/>
        <rFont val="DevLys 040"/>
        <family val="0"/>
      </rPr>
      <t>v/khuLFk dk;kZy;</t>
    </r>
    <r>
      <rPr>
        <b/>
        <sz val="10"/>
        <rFont val="Arial"/>
        <family val="2"/>
      </rPr>
      <t>)</t>
    </r>
  </si>
  <si>
    <t>fe’ku</t>
  </si>
  <si>
    <t xml:space="preserve">jktk jke eksgu jk; iqLrdky; izfr"Bku </t>
  </si>
  <si>
    <t xml:space="preserve">fnYyh ifCyd ykbczsjh </t>
  </si>
  <si>
    <t xml:space="preserve">dsUnzh; iqLrdky;] eqEcbZ </t>
  </si>
  <si>
    <t xml:space="preserve">dksUusekjk iqLrdky; </t>
  </si>
  <si>
    <r>
      <t xml:space="preserve">;ksx </t>
    </r>
    <r>
      <rPr>
        <b/>
        <sz val="10"/>
        <rFont val="Arial"/>
        <family val="2"/>
      </rPr>
      <t xml:space="preserve"> (</t>
    </r>
    <r>
      <rPr>
        <b/>
        <sz val="10"/>
        <rFont val="DevLys 040"/>
        <family val="0"/>
      </rPr>
      <t>vU; laLFkku</t>
    </r>
    <r>
      <rPr>
        <b/>
        <sz val="10"/>
        <rFont val="Arial"/>
        <family val="2"/>
      </rPr>
      <t>)</t>
    </r>
  </si>
  <si>
    <t xml:space="preserve">izdk’ku Ldhe </t>
  </si>
  <si>
    <t xml:space="preserve">Lekjd ’krkfCn;ka vkSj vU; </t>
  </si>
  <si>
    <t xml:space="preserve">Xkka/kh Le`fr ,oa n’kZu lfefr </t>
  </si>
  <si>
    <t xml:space="preserve">Uksg: Lekjd laxzgky; vkSj iqLrdky; </t>
  </si>
  <si>
    <t>ekSykuk vcqy dyke vktkn ,f’k;kbZ v/;;u laLFkku</t>
  </si>
  <si>
    <t xml:space="preserve">tfy;kaokyk ckx Lekjd dk fodkl </t>
  </si>
  <si>
    <t xml:space="preserve">’krkfCn;ka ,oa o"kZxkaB Ldhe </t>
  </si>
  <si>
    <r>
      <t xml:space="preserve">’krkCnh lekjksg </t>
    </r>
    <r>
      <rPr>
        <sz val="10"/>
        <rFont val="Arial"/>
        <family val="2"/>
      </rPr>
      <t>(</t>
    </r>
    <r>
      <rPr>
        <sz val="10"/>
        <rFont val="DevLys 040"/>
        <family val="0"/>
      </rPr>
      <t>[kkylk fojklr ifj;kstuk ds fy, lgk;rk</t>
    </r>
    <r>
      <rPr>
        <sz val="10"/>
        <rFont val="Arial"/>
        <family val="2"/>
      </rPr>
      <t>)</t>
    </r>
  </si>
  <si>
    <t xml:space="preserve">jchUnzukFk VSxksj dh 150oha t;arh </t>
  </si>
  <si>
    <t xml:space="preserve">Lokeh foosdkuan dh 150oha t;arh </t>
  </si>
  <si>
    <t xml:space="preserve">Ykky cgknqj ’kkL=h dh tUe’krkCnh </t>
  </si>
  <si>
    <t xml:space="preserve">t;arh lekjksg @ Lej.kksRlo </t>
  </si>
  <si>
    <r>
      <t xml:space="preserve">;ksx </t>
    </r>
    <r>
      <rPr>
        <b/>
        <sz val="10"/>
        <rFont val="Arial"/>
        <family val="2"/>
      </rPr>
      <t xml:space="preserve"> (</t>
    </r>
    <r>
      <rPr>
        <b/>
        <sz val="10"/>
        <rFont val="DevLys 040"/>
        <family val="0"/>
      </rPr>
      <t>Lekjd</t>
    </r>
    <r>
      <rPr>
        <b/>
        <sz val="10"/>
        <rFont val="Arial"/>
        <family val="2"/>
      </rPr>
      <t>)</t>
    </r>
  </si>
  <si>
    <r>
      <t xml:space="preserve">varjjk"Vªh; lkaLd`frd lzksr </t>
    </r>
    <r>
      <rPr>
        <b/>
        <sz val="10"/>
        <rFont val="Arial"/>
        <family val="2"/>
      </rPr>
      <t xml:space="preserve"> (</t>
    </r>
    <r>
      <rPr>
        <b/>
        <sz val="10"/>
        <rFont val="DevLys 040"/>
        <family val="0"/>
      </rPr>
      <t>vkbZlhvkj</t>
    </r>
    <r>
      <rPr>
        <b/>
        <sz val="10"/>
        <rFont val="Arial"/>
        <family val="2"/>
      </rPr>
      <t>)</t>
    </r>
  </si>
  <si>
    <t xml:space="preserve">varjjk"Vªh; lkaLd`frd dk;Zdyki vkSj Hkkjr&amp;eS=h lkslkbVh dks vuqnkuA </t>
  </si>
  <si>
    <t>नई स्‍कीमें</t>
  </si>
  <si>
    <t>ख</t>
  </si>
  <si>
    <t xml:space="preserve">varjjk"Vªh; laca) dh Ldhe </t>
  </si>
  <si>
    <t xml:space="preserve">Hkkjrh; laLd`fr ds fdlh :Ik tSls u`R;] laxhr] ukVd dks lh[kus ds bPNqd vkSj vFkok v/;;u ds bPNqd fons’kh dykdkjksa dks foRrh; lgk;rk dh LdheA </t>
  </si>
  <si>
    <t xml:space="preserve">fons’kksa esa Hkkjrh; lkfgR; </t>
  </si>
  <si>
    <t xml:space="preserve">Oskful fousy esa Hkkjrh; LFkkbZ iosfy;u </t>
  </si>
  <si>
    <t xml:space="preserve">iqLrd esyksa] iqLrd izn’kZfu;ksa vkSj varjjk"Vªh; iqLrd esayksa@ izdk’ku lekjksgksa vkfn esa Hkkxhnkjh gsrq foRrh; lgk;rkA </t>
  </si>
  <si>
    <r>
      <t xml:space="preserve">;ksx </t>
    </r>
    <r>
      <rPr>
        <b/>
        <sz val="10"/>
        <rFont val="Arial"/>
        <family val="2"/>
      </rPr>
      <t xml:space="preserve"> (</t>
    </r>
    <r>
      <rPr>
        <b/>
        <sz val="10"/>
        <rFont val="DevLys 040"/>
        <family val="0"/>
      </rPr>
      <t>vkbZlhvkj</t>
    </r>
    <r>
      <rPr>
        <b/>
        <sz val="10"/>
        <rFont val="Arial"/>
        <family val="2"/>
      </rPr>
      <t>)</t>
    </r>
  </si>
  <si>
    <r>
      <t xml:space="preserve">iwoksZRrj {ks= ds fy, dk;Zdyki </t>
    </r>
    <r>
      <rPr>
        <b/>
        <sz val="10"/>
        <rFont val="Tahoma"/>
        <family val="2"/>
      </rPr>
      <t>**</t>
    </r>
  </si>
  <si>
    <r>
      <t xml:space="preserve">;ksx </t>
    </r>
    <r>
      <rPr>
        <b/>
        <sz val="10"/>
        <rFont val="Arial"/>
        <family val="2"/>
      </rPr>
      <t xml:space="preserve"> (</t>
    </r>
    <r>
      <rPr>
        <b/>
        <sz val="10"/>
        <rFont val="DevLys 040"/>
        <family val="0"/>
      </rPr>
      <t>jktLo</t>
    </r>
    <r>
      <rPr>
        <b/>
        <sz val="10"/>
        <rFont val="Arial"/>
        <family val="2"/>
      </rPr>
      <t>)</t>
    </r>
  </si>
  <si>
    <t>lECk) @ v/khuLFk dk;kZy;ksa ds fy, Hkou ifj;kstuk</t>
  </si>
  <si>
    <r>
      <t xml:space="preserve">egk;ksx </t>
    </r>
    <r>
      <rPr>
        <b/>
        <sz val="10"/>
        <rFont val="Arial"/>
        <family val="2"/>
      </rPr>
      <t>(</t>
    </r>
    <r>
      <rPr>
        <b/>
        <sz val="10"/>
        <rFont val="DevLys 040"/>
        <family val="0"/>
      </rPr>
      <t>d</t>
    </r>
    <r>
      <rPr>
        <b/>
        <sz val="10"/>
        <rFont val="Arial"/>
        <family val="2"/>
      </rPr>
      <t>) :</t>
    </r>
  </si>
  <si>
    <t xml:space="preserve">वर्ष 2010-11 से 2013-14  तक स्‍कीमवार अनुमोदित योजना परिव्‍यय एवं व्‍यय तथा 2014-15 के लिए आबंटन </t>
  </si>
  <si>
    <t>संगठन / स्‍कीमें</t>
  </si>
  <si>
    <t>क</t>
  </si>
  <si>
    <t xml:space="preserve">lkaLd`frd lalk/ku ,oa izf’k{k.k dsUnz] ubZ fnYyh </t>
  </si>
  <si>
    <t xml:space="preserve">lkaLd`frd lalk/ku izca/ku dsUnz </t>
  </si>
  <si>
    <t>¥</t>
  </si>
  <si>
    <t xml:space="preserve">fof’k"V eap dyk ifj;kstukvksa ds fy, O;koLkkf;d lewgksa ,oa O;fDr;ksa dks foRrh; lgk;rkA </t>
  </si>
  <si>
    <t xml:space="preserve">dyk{ks= izfr"Bku] psUubZ </t>
  </si>
  <si>
    <t xml:space="preserve">LoSfPNd lkaLd`frd laxBuksa dks Hkou vuqnku </t>
  </si>
  <si>
    <t>Ckgqmns’;h; ifjljksa dh LFkkiuk ¼VSxksj lkaLd`frd ifjlj½</t>
  </si>
  <si>
    <t xml:space="preserve">mRd`"Vrk dsUnzksa dh LFkkiuk laca/kh Ldhe </t>
  </si>
  <si>
    <t xml:space="preserve">Hkkjrh; laLd`fr vkSj fojklr dks lefiZr if=dkvksa vkSj tuZYl ds izdk’ku ds fy, foRrh; lgk;rk laca/kh LdheA </t>
  </si>
  <si>
    <t xml:space="preserve">jk"Vªh;@{ks=h; ukV~; fo|ky;ksa dh LFkkiuk laca/kh Ldhe </t>
  </si>
  <si>
    <t>[kqnk cD’k vksfj,aVy ifCyd ykbczsjh</t>
  </si>
  <si>
    <t xml:space="preserve">,f'k;kfVd lkslkbVh] eqEcbZ </t>
  </si>
  <si>
    <t xml:space="preserve">frCcr gkml] fnYyh </t>
  </si>
  <si>
    <t>varjjk"Vªh; ckS) la?k</t>
  </si>
  <si>
    <r>
      <t xml:space="preserve">ckS) n’kZu mPp v/;;u fo|ky; rkcks </t>
    </r>
    <r>
      <rPr>
        <sz val="10"/>
        <rFont val="Arial"/>
        <family val="2"/>
      </rPr>
      <t>(</t>
    </r>
    <r>
      <rPr>
        <sz val="10"/>
        <rFont val="DevLys 040"/>
        <family val="0"/>
      </rPr>
      <t>fg-iz-</t>
    </r>
    <r>
      <rPr>
        <sz val="10"/>
        <rFont val="Arial"/>
        <family val="2"/>
      </rPr>
      <t>)</t>
    </r>
  </si>
  <si>
    <t xml:space="preserve">baVjusV ij laxzgky;ksa ds lwph i=ksa @ fp=ksa dks miyC/k djkus ds fy,  laxzgky; laxzg ds fMftVhdj.k ds fy, foRrh; lgk;rk dh Ldhe </t>
  </si>
  <si>
    <t>Hkkjrh; jk"Vªh; dyk ,oa lkaLd`frd fojklr U;kl] ¼vkbZ,uVh,lh,p½</t>
  </si>
  <si>
    <t xml:space="preserve">jk"Vªh; iqLrdky; fe’ku dh LFkkiuk ftld }kjk ,d vk;ksx dk xBu </t>
  </si>
  <si>
    <t xml:space="preserve">¼d½ laLd`fr laca/kh ’kks/k ¼[k½ egRoiw.kZ ikaMqfyfi;ka ¼x½ bfrgkl dk vfHkys[k ¼?k½ laLd`fr laca/kh iqLrdksa ds lg&amp;izdk’ku ds fy, foRrh; lgk;rkA </t>
  </si>
  <si>
    <t xml:space="preserve">izkphu vkSj nqyZHk nLrkost@ ikaMqfyfi;ksa ds ifjj{k.k vkSj laj{k.k ¼x½ bfrgkl vfHkys[k ¼?k½ laLd`fr laca/kh iqLrdksa ds lg&amp;izdk’ku gsrq iqLrdky; @ lkaLd`frd laLFkku dks foRrh; lgk;rkA </t>
  </si>
  <si>
    <t>dqy ¼iqLrdky;½</t>
  </si>
  <si>
    <t xml:space="preserve">nkaMh ls tqM+h ifj;kstukvksa lesr jk"Vªh; xka/kh fojklr LFky fe’ku </t>
  </si>
  <si>
    <t xml:space="preserve">pkyw Ldhe  </t>
  </si>
  <si>
    <t xml:space="preserve">Xkak/khoknh laLFkku dks foRrh; lgk;rk ¼jk"Vªh; Lekjdksa ,oa vkbZth,eVh dk j[k&amp;j[kko½ </t>
  </si>
  <si>
    <t xml:space="preserve">izFke Lora=rk laxzke dh 150oha o"kZxkaB dk lekjksg </t>
  </si>
  <si>
    <t xml:space="preserve">pkyw Ldhe </t>
  </si>
  <si>
    <t xml:space="preserve">Hkkjr egksRlo </t>
  </si>
  <si>
    <r>
      <t xml:space="preserve"> @ 31.03.2014 </t>
    </r>
    <r>
      <rPr>
        <b/>
        <sz val="10"/>
        <rFont val="DevLys 040"/>
        <family val="0"/>
      </rPr>
      <t>rd dh fLFkfr vuqlkj ¼vuafre½</t>
    </r>
  </si>
  <si>
    <t>d [k</t>
  </si>
  <si>
    <r>
      <t xml:space="preserve">lkaLd`frd fodkl esa dk;Zjr LoSfPNd laxBuksa dks ’kks/k lgk;rk gsrq foRrh; lgk;rkA </t>
    </r>
    <r>
      <rPr>
        <sz val="10"/>
        <rFont val="Arial"/>
        <family val="2"/>
      </rPr>
      <t>(</t>
    </r>
    <r>
      <rPr>
        <sz val="10"/>
        <rFont val="DevLys 040"/>
        <family val="0"/>
      </rPr>
      <t>lkaLd`frd dk;Z vuqnku Ldhe</t>
    </r>
    <r>
      <rPr>
        <sz val="10"/>
        <rFont val="Arial"/>
        <family val="2"/>
      </rPr>
      <t>)</t>
    </r>
  </si>
  <si>
    <r>
      <t>okLrfod O;;</t>
    </r>
    <r>
      <rPr>
        <b/>
        <sz val="10"/>
        <rFont val="Tahoma"/>
        <family val="2"/>
      </rPr>
      <t>@</t>
    </r>
  </si>
  <si>
    <t>;ksx ¼tkjh Ldhes½a</t>
  </si>
  <si>
    <t xml:space="preserve">lkaLd`frd fo"k;ksa laca/kh lsfeukj] egksRlo vkSj izn’kZfu;ksa ds fy, fons’k tkus okys dykdkjksa ,oa lkaLd`frd O;olkf;dksa dks foRrh; lgk;rkA </t>
  </si>
  <si>
    <r>
      <rPr>
        <b/>
        <sz val="11"/>
        <rFont val="Tahoma"/>
        <family val="2"/>
      </rPr>
      <t>*</t>
    </r>
    <r>
      <rPr>
        <b/>
        <sz val="11"/>
        <rFont val="DevLys 040"/>
        <family val="0"/>
      </rPr>
      <t>o"kZ 2009&amp;10 ls bl Ldhe dks laxhr ukVd vdkneh dks gLrkarfjr dj fn;k x;k gSA ** blds varxZRk ,ubZvkj ds dk;Zdyki laca/kh O;; 'kkfey gSaA</t>
    </r>
  </si>
  <si>
    <t>नई स्‍कीम</t>
  </si>
  <si>
    <t>स्‍टेच्‍यू ऑफ यूनिटी</t>
  </si>
  <si>
    <t>रचररचा</t>
  </si>
  <si>
    <t xml:space="preserve">lfpoky; &amp; lkekftd lsok,a  </t>
  </si>
  <si>
    <t>dyk ,oa laLd`fr dk lao/kZu ,oa izlkj</t>
  </si>
  <si>
    <t xml:space="preserve">Ekkuo foKku </t>
  </si>
  <si>
    <t xml:space="preserve">vfHkys[kkxkj ,oa vfHkys[kh; iqLrdky;  </t>
  </si>
  <si>
    <t xml:space="preserve">ckS) ,oa frCcrh v/;;u </t>
  </si>
  <si>
    <t xml:space="preserve">laxzgky; </t>
  </si>
  <si>
    <t xml:space="preserve">Lekjd] ’krkfCn;ka ,oa vU; </t>
  </si>
  <si>
    <t>varjjk"Vªh; lkaLd`frd laca/k ¼vkbZlhvkj½</t>
  </si>
  <si>
    <t xml:space="preserve">iwoksZRrj {ks= ds fy, dk;Zdyki </t>
  </si>
  <si>
    <r>
      <t xml:space="preserve">;ksx </t>
    </r>
    <r>
      <rPr>
        <b/>
        <sz val="11"/>
        <rFont val="Arial"/>
        <family val="2"/>
      </rPr>
      <t>(</t>
    </r>
    <r>
      <rPr>
        <b/>
        <sz val="11"/>
        <rFont val="DevLys 040"/>
        <family val="0"/>
      </rPr>
      <t>jktLo</t>
    </r>
    <r>
      <rPr>
        <b/>
        <sz val="11"/>
        <rFont val="Arial"/>
        <family val="2"/>
      </rPr>
      <t>)</t>
    </r>
  </si>
  <si>
    <t xml:space="preserve">lac) @ v/khuLFk dk;kZy;ksa gsrq Hkou ifj;kstuk,a </t>
  </si>
  <si>
    <t xml:space="preserve">egk;ksx </t>
  </si>
  <si>
    <r>
      <t>* ,ubZvkj ds fy, dk;Zdykiksa gsrq O;; dks lacaf/kr {ks=@ Ldhe@ laxBu ds varxZRk 'kkfey fd;k x;k gSA @ 31</t>
    </r>
    <r>
      <rPr>
        <sz val="10"/>
        <rFont val="Tahoma"/>
        <family val="2"/>
      </rPr>
      <t>.</t>
    </r>
    <r>
      <rPr>
        <sz val="10"/>
        <rFont val="Kruti Dev 010"/>
        <family val="0"/>
      </rPr>
      <t>03</t>
    </r>
    <r>
      <rPr>
        <sz val="10"/>
        <rFont val="Tahoma"/>
        <family val="2"/>
      </rPr>
      <t>.</t>
    </r>
    <r>
      <rPr>
        <sz val="10"/>
        <rFont val="Kruti Dev 010"/>
        <family val="0"/>
      </rPr>
      <t xml:space="preserve">2014 rd dh fLFkfr vuqlkj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</si>
</sst>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_-* #,##0.00_-;\-* #,##0.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Red]0.00"/>
    <numFmt numFmtId="184" formatCode="0.00_);\(0.00\)"/>
    <numFmt numFmtId="185" formatCode="0_);\(0\)"/>
    <numFmt numFmtId="186" formatCode="[$-4000439]0"/>
  </numFmts>
  <fonts count="68">
    <font>
      <sz val="10"/>
      <name val="Arial"/>
      <family val="0"/>
    </font>
    <font>
      <b/>
      <sz val="10"/>
      <name val="Arial"/>
      <family val="2"/>
    </font>
    <font>
      <b/>
      <sz val="9"/>
      <name val="Arial"/>
      <family val="2"/>
    </font>
    <font>
      <sz val="11"/>
      <name val="Arial"/>
      <family val="2"/>
    </font>
    <font>
      <b/>
      <sz val="13"/>
      <name val="Arial"/>
      <family val="2"/>
    </font>
    <font>
      <b/>
      <sz val="11"/>
      <name val="Arial"/>
      <family val="2"/>
    </font>
    <font>
      <sz val="13"/>
      <name val="Arial"/>
      <family val="2"/>
    </font>
    <font>
      <sz val="14"/>
      <name val="Arial"/>
      <family val="2"/>
    </font>
    <font>
      <sz val="12.8"/>
      <name val="Arial"/>
      <family val="2"/>
    </font>
    <font>
      <b/>
      <sz val="12.8"/>
      <name val="Arial"/>
      <family val="2"/>
    </font>
    <font>
      <b/>
      <sz val="15"/>
      <name val="Arial"/>
      <family val="2"/>
    </font>
    <font>
      <b/>
      <sz val="22"/>
      <name val="Tahoma"/>
      <family val="2"/>
    </font>
    <font>
      <b/>
      <sz val="10"/>
      <name val="DevLys 040"/>
      <family val="0"/>
    </font>
    <font>
      <b/>
      <sz val="10"/>
      <name val="Tahoma"/>
      <family val="2"/>
    </font>
    <font>
      <sz val="10"/>
      <name val="DevLys 040"/>
      <family val="0"/>
    </font>
    <font>
      <b/>
      <sz val="9"/>
      <name val="DevLys 040"/>
      <family val="0"/>
    </font>
    <font>
      <sz val="12"/>
      <name val="DevLys 040"/>
      <family val="0"/>
    </font>
    <font>
      <b/>
      <sz val="12"/>
      <name val="DevLys 040"/>
      <family val="0"/>
    </font>
    <font>
      <sz val="12"/>
      <name val="Arial"/>
      <family val="2"/>
    </font>
    <font>
      <b/>
      <sz val="11"/>
      <name val="DevLys 040"/>
      <family val="0"/>
    </font>
    <font>
      <b/>
      <sz val="11"/>
      <name val="Tahoma"/>
      <family val="2"/>
    </font>
    <font>
      <sz val="10"/>
      <name val="Kruti Dev 010"/>
      <family val="0"/>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0"/>
      <color indexed="10"/>
      <name val="Arial"/>
      <family val="2"/>
    </font>
    <font>
      <sz val="10"/>
      <color indexed="8"/>
      <name val="Arial"/>
      <family val="2"/>
    </font>
    <font>
      <sz val="11"/>
      <color indexed="8"/>
      <name val="DevLys 040"/>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10"/>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color indexed="63"/>
      </left>
      <right style="medium">
        <color rgb="FF000000"/>
      </right>
      <top style="medium">
        <color rgb="FF000000"/>
      </top>
      <bottom style="medium">
        <color rgb="FF000000"/>
      </botto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7">
    <xf numFmtId="0" fontId="0" fillId="0" borderId="0" xfId="0" applyAlignment="1">
      <alignmen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Font="1" applyBorder="1" applyAlignment="1">
      <alignment vertical="top"/>
    </xf>
    <xf numFmtId="0" fontId="0" fillId="33" borderId="10" xfId="0" applyFont="1" applyFill="1" applyBorder="1" applyAlignment="1">
      <alignment vertical="top"/>
    </xf>
    <xf numFmtId="0" fontId="1" fillId="0" borderId="10" xfId="0" applyFont="1" applyBorder="1" applyAlignment="1">
      <alignment horizontal="center" vertical="top"/>
    </xf>
    <xf numFmtId="0" fontId="1" fillId="0" borderId="10" xfId="0" applyFont="1" applyBorder="1" applyAlignment="1">
      <alignment horizontal="justify" vertical="top" wrapText="1"/>
    </xf>
    <xf numFmtId="2" fontId="1" fillId="0" borderId="10" xfId="0" applyNumberFormat="1" applyFont="1" applyBorder="1" applyAlignment="1">
      <alignment vertical="top"/>
    </xf>
    <xf numFmtId="183" fontId="0" fillId="0" borderId="10" xfId="0" applyNumberFormat="1" applyFont="1" applyBorder="1" applyAlignment="1">
      <alignment vertical="top"/>
    </xf>
    <xf numFmtId="183" fontId="1" fillId="0" borderId="10" xfId="0" applyNumberFormat="1" applyFont="1" applyBorder="1" applyAlignment="1">
      <alignment vertical="top"/>
    </xf>
    <xf numFmtId="0" fontId="1" fillId="0" borderId="10" xfId="0" applyFont="1" applyBorder="1" applyAlignment="1">
      <alignment vertical="top"/>
    </xf>
    <xf numFmtId="0" fontId="1" fillId="0" borderId="10" xfId="0" applyFont="1" applyFill="1" applyBorder="1" applyAlignment="1">
      <alignment horizontal="justify" vertical="top" wrapText="1"/>
    </xf>
    <xf numFmtId="2" fontId="1" fillId="0" borderId="10" xfId="0" applyNumberFormat="1" applyFont="1" applyFill="1" applyBorder="1" applyAlignment="1">
      <alignment vertical="top"/>
    </xf>
    <xf numFmtId="0" fontId="0" fillId="0" borderId="10" xfId="0" applyFont="1" applyBorder="1" applyAlignment="1">
      <alignment horizontal="justify" vertical="top" wrapText="1"/>
    </xf>
    <xf numFmtId="2" fontId="0" fillId="0" borderId="10" xfId="0" applyNumberFormat="1" applyFont="1" applyBorder="1" applyAlignment="1">
      <alignment vertical="top"/>
    </xf>
    <xf numFmtId="184" fontId="0" fillId="0" borderId="10" xfId="0" applyNumberFormat="1" applyFont="1" applyBorder="1" applyAlignment="1">
      <alignment vertical="top"/>
    </xf>
    <xf numFmtId="2" fontId="0" fillId="0" borderId="10" xfId="0" applyNumberFormat="1" applyFont="1" applyFill="1" applyBorder="1" applyAlignment="1">
      <alignment vertical="top"/>
    </xf>
    <xf numFmtId="2" fontId="0" fillId="0" borderId="10" xfId="0" applyNumberFormat="1" applyFont="1" applyBorder="1" applyAlignment="1" quotePrefix="1">
      <alignment horizontal="center" vertical="top"/>
    </xf>
    <xf numFmtId="2" fontId="0" fillId="0" borderId="10" xfId="0" applyNumberFormat="1" applyFont="1" applyBorder="1" applyAlignment="1" quotePrefix="1">
      <alignment vertical="top"/>
    </xf>
    <xf numFmtId="0" fontId="3" fillId="0" borderId="0" xfId="0" applyFont="1" applyAlignment="1">
      <alignment/>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5" fillId="0" borderId="0" xfId="0" applyFont="1" applyAlignment="1">
      <alignment/>
    </xf>
    <xf numFmtId="0" fontId="6" fillId="0" borderId="10" xfId="0" applyFont="1" applyBorder="1" applyAlignment="1">
      <alignment horizontal="center" vertical="top"/>
    </xf>
    <xf numFmtId="2" fontId="6" fillId="0" borderId="10" xfId="0" applyNumberFormat="1" applyFont="1" applyBorder="1" applyAlignment="1">
      <alignment vertical="center"/>
    </xf>
    <xf numFmtId="0" fontId="7" fillId="0" borderId="0" xfId="0" applyFont="1" applyAlignment="1">
      <alignment/>
    </xf>
    <xf numFmtId="0" fontId="4" fillId="0" borderId="10" xfId="0" applyFont="1" applyBorder="1" applyAlignment="1">
      <alignment vertical="top"/>
    </xf>
    <xf numFmtId="2" fontId="4" fillId="0" borderId="10" xfId="0" applyNumberFormat="1" applyFont="1" applyBorder="1" applyAlignment="1">
      <alignment vertical="center"/>
    </xf>
    <xf numFmtId="0" fontId="8" fillId="0" borderId="0" xfId="0" applyFont="1" applyAlignment="1">
      <alignment/>
    </xf>
    <xf numFmtId="0" fontId="8" fillId="0" borderId="10" xfId="0" applyFont="1" applyBorder="1" applyAlignment="1">
      <alignment/>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8" fillId="0" borderId="10" xfId="0" applyFont="1" applyBorder="1" applyAlignment="1">
      <alignment horizontal="center" vertical="top"/>
    </xf>
    <xf numFmtId="0" fontId="4" fillId="0" borderId="0" xfId="0" applyFont="1" applyBorder="1" applyAlignment="1">
      <alignment horizontal="left" vertical="top" wrapText="1"/>
    </xf>
    <xf numFmtId="0" fontId="3" fillId="0" borderId="0" xfId="0" applyFont="1" applyBorder="1" applyAlignment="1">
      <alignment/>
    </xf>
    <xf numFmtId="0" fontId="0" fillId="0" borderId="10" xfId="0" applyFont="1" applyFill="1" applyBorder="1" applyAlignment="1">
      <alignment vertical="top"/>
    </xf>
    <xf numFmtId="0" fontId="9" fillId="0" borderId="0" xfId="0" applyFont="1" applyBorder="1" applyAlignment="1">
      <alignment horizontal="justify" vertical="top" wrapText="1"/>
    </xf>
    <xf numFmtId="0" fontId="8" fillId="0" borderId="0" xfId="0" applyFont="1" applyBorder="1" applyAlignment="1">
      <alignment horizontal="center" vertical="top" wrapText="1"/>
    </xf>
    <xf numFmtId="184" fontId="8" fillId="0" borderId="0" xfId="0" applyNumberFormat="1" applyFont="1" applyBorder="1" applyAlignment="1">
      <alignment horizontal="center" vertical="top"/>
    </xf>
    <xf numFmtId="2" fontId="4" fillId="0" borderId="10" xfId="0" applyNumberFormat="1" applyFont="1" applyBorder="1" applyAlignment="1">
      <alignment horizontal="center" vertical="center"/>
    </xf>
    <xf numFmtId="0" fontId="1" fillId="0" borderId="10" xfId="0" applyFont="1" applyFill="1" applyBorder="1" applyAlignment="1">
      <alignment horizontal="center" vertical="top"/>
    </xf>
    <xf numFmtId="2" fontId="1" fillId="0" borderId="10" xfId="0" applyNumberFormat="1" applyFont="1" applyFill="1" applyBorder="1" applyAlignment="1">
      <alignment horizontal="center" vertical="top"/>
    </xf>
    <xf numFmtId="0" fontId="1" fillId="0" borderId="10" xfId="0" applyFont="1" applyBorder="1" applyAlignment="1">
      <alignment horizontal="left" vertical="top" wrapText="1"/>
    </xf>
    <xf numFmtId="2" fontId="1" fillId="0" borderId="10" xfId="0" applyNumberFormat="1" applyFont="1" applyBorder="1" applyAlignment="1">
      <alignment horizontal="center" vertical="top"/>
    </xf>
    <xf numFmtId="2" fontId="1" fillId="0" borderId="10" xfId="0" applyNumberFormat="1" applyFont="1" applyBorder="1" applyAlignment="1" quotePrefix="1">
      <alignment horizontal="center" vertical="top"/>
    </xf>
    <xf numFmtId="183" fontId="1" fillId="0" borderId="10" xfId="0" applyNumberFormat="1" applyFont="1" applyBorder="1" applyAlignment="1">
      <alignment horizontal="center" vertical="top"/>
    </xf>
    <xf numFmtId="184" fontId="1" fillId="0" borderId="10" xfId="0" applyNumberFormat="1" applyFont="1" applyBorder="1" applyAlignment="1">
      <alignment horizontal="center" vertical="top"/>
    </xf>
    <xf numFmtId="2" fontId="1" fillId="0" borderId="10" xfId="0" applyNumberFormat="1" applyFont="1" applyBorder="1" applyAlignment="1">
      <alignment horizontal="right" vertical="center"/>
    </xf>
    <xf numFmtId="2" fontId="1" fillId="33" borderId="10" xfId="0" applyNumberFormat="1" applyFont="1" applyFill="1" applyBorder="1" applyAlignment="1">
      <alignment horizontal="right" vertical="center"/>
    </xf>
    <xf numFmtId="2" fontId="1" fillId="0" borderId="10" xfId="0" applyNumberFormat="1" applyFont="1" applyFill="1" applyBorder="1" applyAlignment="1">
      <alignment horizontal="right" vertical="center"/>
    </xf>
    <xf numFmtId="184" fontId="0" fillId="0" borderId="10" xfId="0" applyNumberFormat="1" applyFont="1" applyBorder="1" applyAlignment="1">
      <alignment horizontal="right" vertical="center"/>
    </xf>
    <xf numFmtId="2" fontId="0" fillId="0" borderId="10" xfId="0" applyNumberFormat="1" applyFont="1" applyFill="1" applyBorder="1" applyAlignment="1">
      <alignment horizontal="right" vertical="center"/>
    </xf>
    <xf numFmtId="2" fontId="6" fillId="0" borderId="10" xfId="0" applyNumberFormat="1" applyFont="1" applyBorder="1" applyAlignment="1">
      <alignment horizontal="right" vertical="center"/>
    </xf>
    <xf numFmtId="2" fontId="7" fillId="0" borderId="10" xfId="0" applyNumberFormat="1" applyFont="1" applyBorder="1" applyAlignment="1">
      <alignment horizontal="right" vertical="center"/>
    </xf>
    <xf numFmtId="2" fontId="4" fillId="0" borderId="10" xfId="0" applyNumberFormat="1" applyFont="1" applyBorder="1" applyAlignment="1">
      <alignment horizontal="right" vertical="center"/>
    </xf>
    <xf numFmtId="0" fontId="1" fillId="0" borderId="0" xfId="0" applyFont="1" applyFill="1" applyBorder="1" applyAlignment="1" quotePrefix="1">
      <alignment horizontal="left" vertical="top" wrapText="1"/>
    </xf>
    <xf numFmtId="0" fontId="8" fillId="0" borderId="0" xfId="0" applyFont="1" applyBorder="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0" fillId="33" borderId="0" xfId="0" applyFill="1" applyBorder="1" applyAlignment="1">
      <alignment vertical="top"/>
    </xf>
    <xf numFmtId="0" fontId="0" fillId="0" borderId="0" xfId="0" applyFill="1" applyBorder="1" applyAlignment="1">
      <alignment vertical="top"/>
    </xf>
    <xf numFmtId="0" fontId="0" fillId="0" borderId="0" xfId="0" applyFont="1" applyFill="1" applyBorder="1" applyAlignment="1">
      <alignment vertical="top"/>
    </xf>
    <xf numFmtId="0" fontId="2" fillId="0" borderId="0" xfId="0" applyFont="1" applyBorder="1" applyAlignment="1">
      <alignment vertical="top"/>
    </xf>
    <xf numFmtId="0" fontId="2" fillId="33" borderId="0" xfId="0" applyFont="1" applyFill="1" applyBorder="1" applyAlignment="1">
      <alignment horizontal="center" vertical="center"/>
    </xf>
    <xf numFmtId="0" fontId="1" fillId="0" borderId="0" xfId="0" applyFont="1" applyBorder="1" applyAlignment="1">
      <alignment horizontal="center" vertical="top"/>
    </xf>
    <xf numFmtId="0" fontId="0" fillId="0" borderId="0" xfId="0" applyFont="1" applyBorder="1" applyAlignment="1">
      <alignment vertical="top"/>
    </xf>
    <xf numFmtId="2" fontId="0" fillId="0" borderId="0" xfId="0" applyNumberFormat="1" applyFont="1" applyFill="1" applyBorder="1" applyAlignment="1">
      <alignment vertical="top"/>
    </xf>
    <xf numFmtId="184" fontId="0" fillId="0" borderId="0" xfId="0" applyNumberFormat="1" applyBorder="1" applyAlignment="1">
      <alignment vertical="top"/>
    </xf>
    <xf numFmtId="2" fontId="0" fillId="0" borderId="0" xfId="0" applyNumberFormat="1" applyBorder="1" applyAlignment="1">
      <alignment vertical="top"/>
    </xf>
    <xf numFmtId="2" fontId="0" fillId="0" borderId="0" xfId="0" applyNumberFormat="1" applyFill="1" applyBorder="1" applyAlignment="1">
      <alignment vertical="top"/>
    </xf>
    <xf numFmtId="0" fontId="65" fillId="33" borderId="0" xfId="0" applyFont="1" applyFill="1" applyBorder="1" applyAlignment="1">
      <alignment horizontal="center" vertical="center"/>
    </xf>
    <xf numFmtId="0" fontId="66" fillId="33" borderId="0" xfId="0" applyFont="1" applyFill="1" applyBorder="1" applyAlignment="1">
      <alignment vertical="top"/>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2" fontId="0" fillId="0" borderId="10" xfId="0" applyNumberFormat="1" applyFont="1" applyBorder="1" applyAlignment="1">
      <alignment horizontal="right" vertical="center"/>
    </xf>
    <xf numFmtId="2" fontId="0" fillId="33" borderId="10" xfId="0" applyNumberFormat="1" applyFont="1" applyFill="1" applyBorder="1" applyAlignment="1">
      <alignment horizontal="right" vertical="center"/>
    </xf>
    <xf numFmtId="2" fontId="67" fillId="33" borderId="10" xfId="0" applyNumberFormat="1" applyFont="1" applyFill="1" applyBorder="1" applyAlignment="1">
      <alignment horizontal="right" vertical="center"/>
    </xf>
    <xf numFmtId="2" fontId="67" fillId="0" borderId="10" xfId="0" applyNumberFormat="1" applyFont="1" applyFill="1" applyBorder="1" applyAlignment="1">
      <alignment horizontal="right" vertical="center"/>
    </xf>
    <xf numFmtId="2" fontId="4" fillId="0" borderId="10" xfId="0" applyNumberFormat="1" applyFont="1" applyBorder="1" applyAlignment="1">
      <alignment horizontal="center"/>
    </xf>
    <xf numFmtId="1" fontId="4" fillId="0" borderId="10" xfId="0" applyNumberFormat="1" applyFont="1" applyBorder="1" applyAlignment="1">
      <alignment horizontal="center" vertical="top"/>
    </xf>
    <xf numFmtId="2" fontId="0" fillId="0" borderId="10" xfId="0" applyNumberFormat="1" applyFont="1" applyFill="1" applyBorder="1" applyAlignment="1">
      <alignment horizontal="center" vertical="top"/>
    </xf>
    <xf numFmtId="2" fontId="0" fillId="0" borderId="0" xfId="0" applyNumberFormat="1" applyBorder="1" applyAlignment="1">
      <alignment horizontal="right" vertical="center"/>
    </xf>
    <xf numFmtId="2" fontId="1" fillId="0" borderId="10" xfId="0" applyNumberFormat="1" applyFont="1" applyBorder="1" applyAlignment="1" quotePrefix="1">
      <alignment horizontal="right" vertical="center"/>
    </xf>
    <xf numFmtId="2" fontId="1" fillId="0" borderId="10" xfId="0" applyNumberFormat="1" applyFont="1" applyFill="1" applyBorder="1" applyAlignment="1" quotePrefix="1">
      <alignment horizontal="right" vertical="center"/>
    </xf>
    <xf numFmtId="2" fontId="67" fillId="0" borderId="10" xfId="0" applyNumberFormat="1" applyFont="1" applyFill="1" applyBorder="1" applyAlignment="1">
      <alignment horizontal="right" vertical="center"/>
    </xf>
    <xf numFmtId="2" fontId="0" fillId="0" borderId="10" xfId="0" applyNumberFormat="1" applyFont="1" applyFill="1" applyBorder="1" applyAlignment="1">
      <alignment vertical="center"/>
    </xf>
    <xf numFmtId="184" fontId="1" fillId="0" borderId="10" xfId="0" applyNumberFormat="1" applyFont="1" applyBorder="1" applyAlignment="1">
      <alignment vertical="top"/>
    </xf>
    <xf numFmtId="2" fontId="1" fillId="0" borderId="0" xfId="0" applyNumberFormat="1" applyFont="1" applyBorder="1" applyAlignment="1">
      <alignment horizontal="right" vertical="center"/>
    </xf>
    <xf numFmtId="0" fontId="1" fillId="0" borderId="0" xfId="0" applyFont="1" applyBorder="1" applyAlignment="1">
      <alignment vertical="top"/>
    </xf>
    <xf numFmtId="2" fontId="1" fillId="0" borderId="10" xfId="0" applyNumberFormat="1" applyFont="1" applyBorder="1" applyAlignment="1" quotePrefix="1">
      <alignment vertical="top"/>
    </xf>
    <xf numFmtId="184" fontId="1" fillId="0" borderId="10" xfId="0" applyNumberFormat="1" applyFont="1" applyBorder="1" applyAlignment="1">
      <alignment horizontal="right" vertical="center"/>
    </xf>
    <xf numFmtId="0" fontId="12" fillId="0" borderId="0" xfId="0" applyFont="1" applyAlignment="1">
      <alignment/>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2" xfId="0" applyFont="1" applyBorder="1" applyAlignment="1">
      <alignment vertical="center" wrapText="1"/>
    </xf>
    <xf numFmtId="0" fontId="12" fillId="0" borderId="11" xfId="0" applyFont="1" applyBorder="1" applyAlignment="1">
      <alignment vertical="center" wrapText="1"/>
    </xf>
    <xf numFmtId="0" fontId="14" fillId="0" borderId="12" xfId="0" applyFont="1" applyBorder="1" applyAlignment="1">
      <alignment horizontal="justify" vertical="center" wrapText="1"/>
    </xf>
    <xf numFmtId="0" fontId="14" fillId="0" borderId="0" xfId="0" applyFont="1" applyAlignment="1">
      <alignment/>
    </xf>
    <xf numFmtId="0" fontId="14" fillId="0" borderId="11"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4" fillId="34" borderId="14" xfId="0" applyFont="1" applyFill="1" applyBorder="1" applyAlignment="1">
      <alignment horizontal="justify" vertical="center" wrapText="1"/>
    </xf>
    <xf numFmtId="0" fontId="12" fillId="0" borderId="14" xfId="0" applyFont="1" applyBorder="1" applyAlignment="1">
      <alignment vertical="center" wrapText="1"/>
    </xf>
    <xf numFmtId="0" fontId="12" fillId="0" borderId="15" xfId="0" applyFont="1" applyBorder="1" applyAlignment="1">
      <alignment horizontal="center" vertical="center"/>
    </xf>
    <xf numFmtId="0" fontId="12" fillId="0" borderId="13" xfId="0" applyFont="1" applyBorder="1" applyAlignment="1">
      <alignment vertical="center" wrapText="1"/>
    </xf>
    <xf numFmtId="0" fontId="0" fillId="0" borderId="16"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justify" vertical="center" wrapText="1"/>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2" fillId="0" borderId="13" xfId="0" applyFont="1" applyBorder="1" applyAlignment="1">
      <alignment horizontal="justify" vertical="center" wrapText="1"/>
    </xf>
    <xf numFmtId="0" fontId="0" fillId="0" borderId="15" xfId="0" applyFont="1" applyBorder="1" applyAlignment="1">
      <alignment horizontal="center" vertical="center"/>
    </xf>
    <xf numFmtId="0" fontId="1" fillId="0" borderId="17" xfId="0" applyFont="1" applyBorder="1" applyAlignment="1">
      <alignment horizontal="center" vertical="top"/>
    </xf>
    <xf numFmtId="0" fontId="1" fillId="0" borderId="17" xfId="0" applyFont="1" applyFill="1" applyBorder="1" applyAlignment="1">
      <alignment horizontal="center" vertical="top"/>
    </xf>
    <xf numFmtId="0" fontId="14" fillId="0" borderId="10" xfId="0" applyFont="1" applyBorder="1" applyAlignment="1">
      <alignment horizontal="center" vertical="top"/>
    </xf>
    <xf numFmtId="0" fontId="1" fillId="0" borderId="18" xfId="0" applyFont="1" applyBorder="1" applyAlignment="1">
      <alignment horizontal="center" vertical="center" wrapText="1"/>
    </xf>
    <xf numFmtId="0" fontId="14" fillId="0" borderId="10" xfId="0" applyFont="1" applyFill="1" applyBorder="1" applyAlignment="1">
      <alignment horizontal="justify" vertical="top" wrapText="1"/>
    </xf>
    <xf numFmtId="0" fontId="1" fillId="0" borderId="19" xfId="0" applyFont="1" applyBorder="1" applyAlignment="1">
      <alignment horizontal="center" vertical="center"/>
    </xf>
    <xf numFmtId="0" fontId="16" fillId="0" borderId="10" xfId="0" applyFont="1" applyBorder="1" applyAlignment="1">
      <alignment horizontal="center" vertical="top"/>
    </xf>
    <xf numFmtId="0" fontId="18" fillId="0" borderId="10" xfId="0" applyFont="1" applyBorder="1" applyAlignment="1">
      <alignment horizontal="center" vertical="top"/>
    </xf>
    <xf numFmtId="0" fontId="17" fillId="0" borderId="10" xfId="0" applyFont="1" applyBorder="1" applyAlignment="1">
      <alignment horizontal="center" vertical="top"/>
    </xf>
    <xf numFmtId="0" fontId="12" fillId="0" borderId="20" xfId="0" applyFont="1" applyBorder="1" applyAlignment="1">
      <alignment horizontal="justify" vertical="center" wrapText="1"/>
    </xf>
    <xf numFmtId="2" fontId="1" fillId="0" borderId="21" xfId="0" applyNumberFormat="1" applyFont="1" applyFill="1" applyBorder="1" applyAlignment="1">
      <alignment horizontal="center" vertical="top"/>
    </xf>
    <xf numFmtId="2" fontId="1" fillId="0" borderId="21" xfId="0" applyNumberFormat="1" applyFont="1" applyFill="1" applyBorder="1" applyAlignment="1">
      <alignment horizontal="right" vertical="center"/>
    </xf>
    <xf numFmtId="2" fontId="0" fillId="0" borderId="21" xfId="0" applyNumberFormat="1" applyFont="1" applyFill="1" applyBorder="1" applyAlignment="1">
      <alignment horizontal="right" vertical="center"/>
    </xf>
    <xf numFmtId="2" fontId="0" fillId="0" borderId="21" xfId="0" applyNumberFormat="1" applyFont="1" applyBorder="1" applyAlignment="1">
      <alignment horizontal="right" vertical="center"/>
    </xf>
    <xf numFmtId="2" fontId="0" fillId="0" borderId="17" xfId="0" applyNumberFormat="1" applyFont="1" applyFill="1" applyBorder="1" applyAlignment="1">
      <alignment vertical="top"/>
    </xf>
    <xf numFmtId="2" fontId="0" fillId="0" borderId="17" xfId="0" applyNumberFormat="1" applyFont="1" applyBorder="1" applyAlignment="1">
      <alignment vertical="top"/>
    </xf>
    <xf numFmtId="183" fontId="0" fillId="0" borderId="17" xfId="0" applyNumberFormat="1" applyFont="1" applyBorder="1" applyAlignment="1">
      <alignment vertical="top"/>
    </xf>
    <xf numFmtId="184" fontId="0" fillId="0" borderId="17" xfId="0" applyNumberFormat="1" applyFont="1" applyBorder="1" applyAlignment="1">
      <alignment vertical="top"/>
    </xf>
    <xf numFmtId="2" fontId="0" fillId="0" borderId="17" xfId="0" applyNumberFormat="1" applyFont="1" applyBorder="1" applyAlignment="1">
      <alignment horizontal="right" vertical="center"/>
    </xf>
    <xf numFmtId="2" fontId="0" fillId="33" borderId="17"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2" fontId="0" fillId="0" borderId="10" xfId="0" applyNumberFormat="1" applyBorder="1" applyAlignment="1">
      <alignment horizontal="right" vertical="center"/>
    </xf>
    <xf numFmtId="0" fontId="0" fillId="0" borderId="10" xfId="0" applyBorder="1" applyAlignment="1">
      <alignment vertical="top"/>
    </xf>
    <xf numFmtId="0" fontId="12" fillId="0" borderId="10" xfId="0" applyFont="1" applyBorder="1" applyAlignment="1">
      <alignment horizontal="justify" vertical="center" wrapText="1"/>
    </xf>
    <xf numFmtId="2" fontId="67" fillId="0" borderId="10" xfId="0" applyNumberFormat="1" applyFont="1" applyFill="1" applyBorder="1" applyAlignment="1">
      <alignment horizontal="right" vertical="center"/>
    </xf>
    <xf numFmtId="0" fontId="1" fillId="0" borderId="22" xfId="0" applyFont="1" applyBorder="1" applyAlignment="1">
      <alignment vertical="center" wrapText="1"/>
    </xf>
    <xf numFmtId="2" fontId="1" fillId="0" borderId="22" xfId="0" applyNumberFormat="1" applyFont="1" applyFill="1" applyBorder="1" applyAlignment="1">
      <alignment horizontal="right" vertical="center"/>
    </xf>
    <xf numFmtId="2" fontId="1" fillId="0" borderId="22" xfId="0" applyNumberFormat="1" applyFont="1" applyBorder="1" applyAlignment="1">
      <alignment horizontal="right" vertical="center"/>
    </xf>
    <xf numFmtId="0" fontId="12" fillId="0" borderId="10" xfId="0" applyFont="1" applyBorder="1" applyAlignment="1">
      <alignment horizontal="center" vertical="center" wrapText="1"/>
    </xf>
    <xf numFmtId="0" fontId="1" fillId="33" borderId="23" xfId="0" applyFont="1" applyFill="1" applyBorder="1" applyAlignment="1">
      <alignment horizontal="center" vertical="center" wrapText="1"/>
    </xf>
    <xf numFmtId="0" fontId="19" fillId="0" borderId="15" xfId="0" applyFont="1" applyBorder="1" applyAlignment="1">
      <alignment horizontal="justify" vertical="center"/>
    </xf>
    <xf numFmtId="0" fontId="19" fillId="0" borderId="16" xfId="0" applyFont="1" applyBorder="1" applyAlignment="1">
      <alignment horizontal="justify" vertical="center"/>
    </xf>
    <xf numFmtId="0" fontId="19" fillId="0" borderId="16" xfId="0" applyFont="1" applyBorder="1" applyAlignment="1">
      <alignment vertical="center" wrapText="1"/>
    </xf>
    <xf numFmtId="2" fontId="67" fillId="0" borderId="10" xfId="0" applyNumberFormat="1" applyFont="1" applyFill="1" applyBorder="1" applyAlignment="1">
      <alignment horizontal="right" vertical="center"/>
    </xf>
    <xf numFmtId="0" fontId="11" fillId="0" borderId="0" xfId="0" applyFont="1" applyAlignment="1">
      <alignment horizontal="center" vertical="center"/>
    </xf>
    <xf numFmtId="0" fontId="10" fillId="0" borderId="0" xfId="0" applyFont="1" applyBorder="1" applyAlignment="1">
      <alignment horizontal="center" vertical="top" wrapText="1"/>
    </xf>
    <xf numFmtId="0" fontId="1" fillId="0" borderId="23" xfId="0" applyFont="1" applyBorder="1" applyAlignment="1">
      <alignment horizontal="right" vertical="top"/>
    </xf>
    <xf numFmtId="0" fontId="1" fillId="0" borderId="24" xfId="0" applyFont="1" applyBorder="1" applyAlignment="1">
      <alignment horizontal="right" vertical="top"/>
    </xf>
    <xf numFmtId="0" fontId="1" fillId="0" borderId="25" xfId="0" applyFont="1" applyBorder="1" applyAlignment="1">
      <alignment horizontal="right" vertical="top"/>
    </xf>
    <xf numFmtId="0" fontId="1" fillId="0" borderId="22" xfId="0" applyFont="1" applyBorder="1" applyAlignment="1">
      <alignment horizontal="right" vertical="top"/>
    </xf>
    <xf numFmtId="2" fontId="0" fillId="0" borderId="10" xfId="0" applyNumberFormat="1" applyFont="1" applyFill="1" applyBorder="1" applyAlignment="1">
      <alignment horizontal="right" vertical="center"/>
    </xf>
    <xf numFmtId="0" fontId="12"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5" fillId="0" borderId="10" xfId="0" applyFont="1" applyBorder="1" applyAlignment="1">
      <alignment horizontal="center" vertical="center" wrapText="1"/>
    </xf>
    <xf numFmtId="0" fontId="0" fillId="0" borderId="0" xfId="0" applyBorder="1" applyAlignment="1">
      <alignment horizontal="center" vertical="top" wrapText="1"/>
    </xf>
    <xf numFmtId="0" fontId="1" fillId="0" borderId="0" xfId="0" applyFont="1" applyFill="1" applyBorder="1" applyAlignment="1" quotePrefix="1">
      <alignment horizontal="left" vertical="top" wrapText="1"/>
    </xf>
    <xf numFmtId="0" fontId="19" fillId="0" borderId="0" xfId="0" applyFont="1" applyFill="1" applyBorder="1" applyAlignment="1" quotePrefix="1">
      <alignment horizontal="left" vertical="top" wrapText="1"/>
    </xf>
    <xf numFmtId="0" fontId="15" fillId="0" borderId="0" xfId="0" applyFont="1" applyFill="1" applyBorder="1" applyAlignment="1" quotePrefix="1">
      <alignment horizontal="left" vertical="top" wrapText="1"/>
    </xf>
    <xf numFmtId="0" fontId="8" fillId="0" borderId="10" xfId="0" applyFont="1" applyBorder="1" applyAlignment="1">
      <alignment horizontal="center" vertical="top" wrapText="1"/>
    </xf>
    <xf numFmtId="0" fontId="4" fillId="0" borderId="10" xfId="0" applyFont="1" applyBorder="1" applyAlignment="1">
      <alignment horizontal="center" vertical="top"/>
    </xf>
    <xf numFmtId="2" fontId="4" fillId="0" borderId="10" xfId="0" applyNumberFormat="1" applyFont="1" applyBorder="1" applyAlignment="1">
      <alignment horizontal="center" vertical="center" wrapText="1"/>
    </xf>
    <xf numFmtId="0" fontId="1" fillId="0" borderId="0" xfId="0" applyFont="1" applyBorder="1" applyAlignment="1">
      <alignment horizontal="right" vertical="top"/>
    </xf>
    <xf numFmtId="0" fontId="4" fillId="0" borderId="10" xfId="0" applyFont="1" applyBorder="1" applyAlignment="1">
      <alignment horizontal="center" vertical="center" wrapText="1"/>
    </xf>
    <xf numFmtId="0" fontId="4" fillId="0" borderId="0" xfId="0" applyFont="1" applyBorder="1" applyAlignment="1">
      <alignment horizontal="left" vertical="top" wrapText="1"/>
    </xf>
    <xf numFmtId="0" fontId="9" fillId="0" borderId="17" xfId="0" applyFont="1" applyBorder="1" applyAlignment="1">
      <alignment horizontal="justify" vertical="top" wrapText="1"/>
    </xf>
    <xf numFmtId="185" fontId="8" fillId="0" borderId="10" xfId="0" applyNumberFormat="1" applyFont="1" applyBorder="1" applyAlignment="1">
      <alignment horizontal="center" vertical="top"/>
    </xf>
    <xf numFmtId="0" fontId="8" fillId="0" borderId="10" xfId="0" applyFont="1" applyBorder="1" applyAlignment="1">
      <alignment horizontal="center" vertical="top"/>
    </xf>
    <xf numFmtId="2" fontId="4" fillId="0" borderId="10"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21" fillId="0" borderId="0" xfId="0" applyFont="1" applyBorder="1" applyAlignment="1">
      <alignment horizontal="left" vertical="top" wrapText="1"/>
    </xf>
    <xf numFmtId="0" fontId="0" fillId="0" borderId="0" xfId="0" applyFont="1" applyBorder="1" applyAlignment="1">
      <alignment horizontal="left" vertical="top" wrapText="1"/>
    </xf>
    <xf numFmtId="184" fontId="8" fillId="0" borderId="10" xfId="0"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194</xdr:row>
      <xdr:rowOff>47625</xdr:rowOff>
    </xdr:from>
    <xdr:to>
      <xdr:col>1</xdr:col>
      <xdr:colOff>3181350</xdr:colOff>
      <xdr:row>194</xdr:row>
      <xdr:rowOff>523875</xdr:rowOff>
    </xdr:to>
    <xdr:sp>
      <xdr:nvSpPr>
        <xdr:cNvPr id="1" name="TextBox 1"/>
        <xdr:cNvSpPr txBox="1">
          <a:spLocks noChangeArrowheads="1"/>
        </xdr:cNvSpPr>
      </xdr:nvSpPr>
      <xdr:spPr>
        <a:xfrm>
          <a:off x="400050" y="43605450"/>
          <a:ext cx="3143250" cy="4762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100" b="0" i="0" u="none" baseline="0">
              <a:solidFill>
                <a:srgbClr val="000000"/>
              </a:solidFill>
            </a:rPr>
            <a:t>jk"Vªh; Lekjdksa dk j[k&amp;j[kko ¼ljnkj cYycHkkbZ iVsy Lekjd dk fodkl vkSj jktsUnz izlkn Lekjd dk fodkl ,oa j[k&amp;j[kko½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26"/>
  <sheetViews>
    <sheetView tabSelected="1" view="pageBreakPreview" zoomScaleSheetLayoutView="100" workbookViewId="0" topLeftCell="A1">
      <pane xSplit="2" ySplit="7" topLeftCell="V197" activePane="bottomRight" state="frozen"/>
      <selection pane="topLeft" activeCell="A1" sqref="A1"/>
      <selection pane="topRight" activeCell="C1" sqref="C1"/>
      <selection pane="bottomLeft" activeCell="A8" sqref="A8"/>
      <selection pane="bottomRight" activeCell="AE11" sqref="AE11"/>
    </sheetView>
  </sheetViews>
  <sheetFormatPr defaultColWidth="9.140625" defaultRowHeight="12.75"/>
  <cols>
    <col min="1" max="1" width="5.421875" style="57" customWidth="1"/>
    <col min="2" max="2" width="47.8515625" style="58" customWidth="1"/>
    <col min="3" max="3" width="10.8515625" style="57" hidden="1" customWidth="1"/>
    <col min="4" max="4" width="7.57421875" style="57" hidden="1" customWidth="1"/>
    <col min="5" max="5" width="12.28125" style="57" hidden="1" customWidth="1"/>
    <col min="6" max="6" width="10.421875" style="57" hidden="1" customWidth="1"/>
    <col min="7" max="9" width="7.57421875" style="57" hidden="1" customWidth="1"/>
    <col min="10" max="10" width="7.140625" style="57" hidden="1" customWidth="1"/>
    <col min="11" max="14" width="7.421875" style="57" hidden="1" customWidth="1"/>
    <col min="15" max="15" width="7.00390625" style="57" hidden="1" customWidth="1"/>
    <col min="16" max="16" width="7.421875" style="57" hidden="1" customWidth="1"/>
    <col min="17" max="17" width="7.140625" style="57" hidden="1" customWidth="1"/>
    <col min="18" max="20" width="7.421875" style="57" hidden="1" customWidth="1"/>
    <col min="21" max="21" width="7.00390625" style="59" hidden="1" customWidth="1"/>
    <col min="22" max="22" width="7.57421875" style="59" customWidth="1"/>
    <col min="23" max="23" width="7.00390625" style="59" customWidth="1"/>
    <col min="24" max="24" width="7.28125" style="60" customWidth="1"/>
    <col min="25" max="25" width="8.00390625" style="60" hidden="1" customWidth="1"/>
    <col min="26" max="27" width="8.7109375" style="60" customWidth="1"/>
    <col min="28" max="28" width="9.140625" style="61" customWidth="1"/>
    <col min="29" max="30" width="9.140625" style="60" customWidth="1"/>
    <col min="31" max="31" width="9.140625" style="61" customWidth="1"/>
    <col min="32" max="32" width="9.140625" style="57" customWidth="1"/>
    <col min="33" max="33" width="0.42578125" style="57" hidden="1" customWidth="1"/>
    <col min="34" max="34" width="7.57421875" style="57" bestFit="1" customWidth="1"/>
    <col min="35" max="16384" width="9.140625" style="57" customWidth="1"/>
  </cols>
  <sheetData>
    <row r="1" spans="1:32" s="19" customFormat="1" ht="25.5" customHeight="1">
      <c r="A1" s="146" t="s">
        <v>62</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row>
    <row r="2" spans="1:32" s="19" customFormat="1" ht="27">
      <c r="A2" s="146" t="s">
        <v>63</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s="19" customFormat="1" ht="19.5" customHeight="1">
      <c r="A3" s="147" t="s">
        <v>209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2" ht="15" customHeight="1" thickBot="1">
      <c r="A4" s="148" t="s">
        <v>64</v>
      </c>
      <c r="B4" s="149"/>
      <c r="C4" s="149"/>
      <c r="D4" s="149"/>
      <c r="E4" s="149"/>
      <c r="F4" s="149"/>
      <c r="G4" s="149"/>
      <c r="H4" s="149"/>
      <c r="I4" s="149"/>
      <c r="J4" s="149"/>
      <c r="K4" s="149"/>
      <c r="L4" s="149"/>
      <c r="M4" s="149"/>
      <c r="N4" s="149"/>
      <c r="O4" s="149"/>
      <c r="P4" s="149"/>
      <c r="Q4" s="149"/>
      <c r="R4" s="149"/>
      <c r="S4" s="149"/>
      <c r="T4" s="149"/>
      <c r="U4" s="149"/>
      <c r="V4" s="150"/>
      <c r="W4" s="150"/>
      <c r="X4" s="150"/>
      <c r="Y4" s="150"/>
      <c r="Z4" s="150"/>
      <c r="AA4" s="150"/>
      <c r="AB4" s="150"/>
      <c r="AC4" s="150"/>
      <c r="AD4" s="150"/>
      <c r="AE4" s="150"/>
      <c r="AF4" s="151"/>
    </row>
    <row r="5" spans="1:35" s="62" customFormat="1" ht="12.75" customHeight="1" thickBot="1">
      <c r="A5" s="157" t="s">
        <v>61</v>
      </c>
      <c r="B5" s="157" t="s">
        <v>210</v>
      </c>
      <c r="C5" s="155" t="s">
        <v>5</v>
      </c>
      <c r="D5" s="155"/>
      <c r="E5" s="155"/>
      <c r="F5" s="154" t="s">
        <v>32</v>
      </c>
      <c r="G5" s="155" t="s">
        <v>46</v>
      </c>
      <c r="H5" s="155"/>
      <c r="I5" s="155"/>
      <c r="J5" s="155" t="s">
        <v>6</v>
      </c>
      <c r="K5" s="155"/>
      <c r="L5" s="155"/>
      <c r="M5" s="155" t="s">
        <v>7</v>
      </c>
      <c r="N5" s="155"/>
      <c r="O5" s="155"/>
      <c r="P5" s="155" t="s">
        <v>8</v>
      </c>
      <c r="Q5" s="155"/>
      <c r="R5" s="155"/>
      <c r="S5" s="155" t="s">
        <v>9</v>
      </c>
      <c r="T5" s="155"/>
      <c r="U5" s="156"/>
      <c r="V5" s="154" t="s">
        <v>27</v>
      </c>
      <c r="W5" s="154"/>
      <c r="X5" s="154"/>
      <c r="Y5" s="154" t="s">
        <v>34</v>
      </c>
      <c r="Z5" s="154"/>
      <c r="AA5" s="154"/>
      <c r="AB5" s="154"/>
      <c r="AC5" s="154" t="s">
        <v>47</v>
      </c>
      <c r="AD5" s="154"/>
      <c r="AE5" s="154"/>
      <c r="AF5" s="73" t="s">
        <v>54</v>
      </c>
      <c r="AG5" s="137"/>
      <c r="AH5" s="115"/>
      <c r="AI5" s="72"/>
    </row>
    <row r="6" spans="1:32" s="62" customFormat="1" ht="51.75" customHeight="1">
      <c r="A6" s="157"/>
      <c r="B6" s="157"/>
      <c r="C6" s="73" t="s">
        <v>4</v>
      </c>
      <c r="D6" s="73" t="s">
        <v>2</v>
      </c>
      <c r="E6" s="73" t="s">
        <v>3</v>
      </c>
      <c r="F6" s="154"/>
      <c r="G6" s="72" t="s">
        <v>1</v>
      </c>
      <c r="H6" s="72" t="s">
        <v>10</v>
      </c>
      <c r="I6" s="73" t="s">
        <v>12</v>
      </c>
      <c r="J6" s="72" t="s">
        <v>1</v>
      </c>
      <c r="K6" s="72" t="s">
        <v>10</v>
      </c>
      <c r="L6" s="73" t="s">
        <v>12</v>
      </c>
      <c r="M6" s="72" t="s">
        <v>1</v>
      </c>
      <c r="N6" s="72" t="s">
        <v>10</v>
      </c>
      <c r="O6" s="73" t="s">
        <v>28</v>
      </c>
      <c r="P6" s="72" t="s">
        <v>1</v>
      </c>
      <c r="Q6" s="72" t="s">
        <v>10</v>
      </c>
      <c r="R6" s="73" t="s">
        <v>29</v>
      </c>
      <c r="S6" s="72" t="s">
        <v>1</v>
      </c>
      <c r="T6" s="72" t="s">
        <v>10</v>
      </c>
      <c r="U6" s="141" t="s">
        <v>35</v>
      </c>
      <c r="V6" s="140" t="s">
        <v>58</v>
      </c>
      <c r="W6" s="140" t="s">
        <v>59</v>
      </c>
      <c r="X6" s="140" t="s">
        <v>60</v>
      </c>
      <c r="Y6" s="140" t="s">
        <v>58</v>
      </c>
      <c r="Z6" s="140" t="s">
        <v>58</v>
      </c>
      <c r="AA6" s="140" t="s">
        <v>59</v>
      </c>
      <c r="AB6" s="140" t="s">
        <v>60</v>
      </c>
      <c r="AC6" s="140" t="s">
        <v>58</v>
      </c>
      <c r="AD6" s="140" t="s">
        <v>59</v>
      </c>
      <c r="AE6" s="140" t="s">
        <v>242</v>
      </c>
      <c r="AF6" s="140" t="s">
        <v>58</v>
      </c>
    </row>
    <row r="7" spans="1:32" ht="12.75">
      <c r="A7" s="157"/>
      <c r="B7" s="157"/>
      <c r="C7" s="5">
        <v>6</v>
      </c>
      <c r="D7" s="5">
        <v>7</v>
      </c>
      <c r="E7" s="5">
        <v>8</v>
      </c>
      <c r="F7" s="5">
        <v>3</v>
      </c>
      <c r="G7" s="5"/>
      <c r="H7" s="5"/>
      <c r="I7" s="5"/>
      <c r="J7" s="5">
        <v>3</v>
      </c>
      <c r="K7" s="5">
        <v>4</v>
      </c>
      <c r="L7" s="5">
        <v>5</v>
      </c>
      <c r="M7" s="5">
        <v>6</v>
      </c>
      <c r="N7" s="5">
        <v>7</v>
      </c>
      <c r="O7" s="5">
        <v>8</v>
      </c>
      <c r="P7" s="5">
        <v>9</v>
      </c>
      <c r="Q7" s="5">
        <v>10</v>
      </c>
      <c r="R7" s="5">
        <v>11</v>
      </c>
      <c r="S7" s="5">
        <v>3</v>
      </c>
      <c r="T7" s="5">
        <v>4</v>
      </c>
      <c r="U7" s="5">
        <v>5</v>
      </c>
      <c r="V7" s="112">
        <v>3</v>
      </c>
      <c r="W7" s="112">
        <v>4</v>
      </c>
      <c r="X7" s="112">
        <v>5</v>
      </c>
      <c r="Y7" s="112">
        <v>9</v>
      </c>
      <c r="Z7" s="112">
        <v>6</v>
      </c>
      <c r="AA7" s="112">
        <v>7</v>
      </c>
      <c r="AB7" s="112">
        <v>8</v>
      </c>
      <c r="AC7" s="113">
        <v>9</v>
      </c>
      <c r="AD7" s="113">
        <v>10</v>
      </c>
      <c r="AE7" s="113">
        <v>11</v>
      </c>
      <c r="AF7" s="40">
        <v>12</v>
      </c>
    </row>
    <row r="8" spans="1:32" ht="13.5" thickBot="1">
      <c r="A8" s="1"/>
      <c r="B8" s="2"/>
      <c r="C8" s="1"/>
      <c r="D8" s="3"/>
      <c r="E8" s="3"/>
      <c r="F8" s="3"/>
      <c r="G8" s="3"/>
      <c r="H8" s="3"/>
      <c r="I8" s="3"/>
      <c r="J8" s="3"/>
      <c r="K8" s="3"/>
      <c r="L8" s="3"/>
      <c r="M8" s="3"/>
      <c r="N8" s="3"/>
      <c r="O8" s="3"/>
      <c r="P8" s="3"/>
      <c r="Q8" s="3"/>
      <c r="R8" s="3"/>
      <c r="S8" s="5"/>
      <c r="T8" s="3"/>
      <c r="U8" s="4"/>
      <c r="V8" s="4"/>
      <c r="W8" s="4"/>
      <c r="X8" s="35"/>
      <c r="Y8" s="35"/>
      <c r="Z8" s="35"/>
      <c r="AA8" s="35"/>
      <c r="AB8" s="35"/>
      <c r="AC8" s="35"/>
      <c r="AD8" s="35"/>
      <c r="AE8" s="35"/>
      <c r="AF8" s="3"/>
    </row>
    <row r="9" spans="1:33" ht="13.5" customHeight="1" thickBot="1">
      <c r="A9" s="5" t="s">
        <v>15</v>
      </c>
      <c r="B9" s="92" t="s">
        <v>65</v>
      </c>
      <c r="C9" s="7">
        <v>1</v>
      </c>
      <c r="D9" s="7">
        <v>0.6</v>
      </c>
      <c r="E9" s="7">
        <v>0.58</v>
      </c>
      <c r="F9" s="7">
        <v>5</v>
      </c>
      <c r="G9" s="7">
        <f>J9+M9+P9+S9+V9</f>
        <v>5.4</v>
      </c>
      <c r="H9" s="7">
        <f>+K9+N9+Q9+T9+W9</f>
        <v>6.38</v>
      </c>
      <c r="I9" s="7">
        <f>+L9+O9+R9+U9+X9</f>
        <v>5.58</v>
      </c>
      <c r="J9" s="7">
        <v>1</v>
      </c>
      <c r="K9" s="9">
        <v>0.7</v>
      </c>
      <c r="L9" s="9">
        <v>0.68</v>
      </c>
      <c r="M9" s="9">
        <v>1</v>
      </c>
      <c r="N9" s="9">
        <v>1.3</v>
      </c>
      <c r="O9" s="9">
        <v>0.98</v>
      </c>
      <c r="P9" s="9">
        <v>1</v>
      </c>
      <c r="Q9" s="9">
        <v>0.9</v>
      </c>
      <c r="R9" s="10">
        <v>0.91</v>
      </c>
      <c r="S9" s="47">
        <v>1</v>
      </c>
      <c r="T9" s="47">
        <v>1.4</v>
      </c>
      <c r="U9" s="48">
        <v>1.27</v>
      </c>
      <c r="V9" s="48">
        <v>1.4</v>
      </c>
      <c r="W9" s="48">
        <v>2.08</v>
      </c>
      <c r="X9" s="49">
        <v>1.74</v>
      </c>
      <c r="Y9" s="49">
        <v>25</v>
      </c>
      <c r="Z9" s="49">
        <v>2.25</v>
      </c>
      <c r="AA9" s="49">
        <v>2.25</v>
      </c>
      <c r="AB9" s="49">
        <v>1.9</v>
      </c>
      <c r="AC9" s="49">
        <v>2.3</v>
      </c>
      <c r="AD9" s="49">
        <v>2.3</v>
      </c>
      <c r="AE9" s="49">
        <v>1.88</v>
      </c>
      <c r="AF9" s="47">
        <v>4</v>
      </c>
      <c r="AG9" s="81"/>
    </row>
    <row r="10" spans="1:33" ht="13.5" thickBot="1">
      <c r="A10" s="1"/>
      <c r="B10" s="93"/>
      <c r="C10" s="1"/>
      <c r="D10" s="3"/>
      <c r="E10" s="3"/>
      <c r="F10" s="3"/>
      <c r="G10" s="3"/>
      <c r="H10" s="3"/>
      <c r="I10" s="3"/>
      <c r="J10" s="3"/>
      <c r="K10" s="3"/>
      <c r="L10" s="3"/>
      <c r="M10" s="3"/>
      <c r="N10" s="3"/>
      <c r="O10" s="3"/>
      <c r="P10" s="3"/>
      <c r="Q10" s="3"/>
      <c r="R10" s="3"/>
      <c r="S10" s="47"/>
      <c r="T10" s="74"/>
      <c r="U10" s="75"/>
      <c r="V10" s="75"/>
      <c r="W10" s="75"/>
      <c r="X10" s="51"/>
      <c r="Y10" s="51"/>
      <c r="Z10" s="51"/>
      <c r="AA10" s="51"/>
      <c r="AB10" s="51"/>
      <c r="AC10" s="51"/>
      <c r="AD10" s="51"/>
      <c r="AE10" s="51"/>
      <c r="AF10" s="74"/>
      <c r="AG10" s="81"/>
    </row>
    <row r="11" spans="1:34" ht="13.5" customHeight="1" thickBot="1">
      <c r="A11" s="5" t="s">
        <v>16</v>
      </c>
      <c r="B11" s="93" t="s">
        <v>66</v>
      </c>
      <c r="C11" s="7">
        <v>75</v>
      </c>
      <c r="D11" s="7">
        <v>74</v>
      </c>
      <c r="E11" s="7">
        <v>71.96</v>
      </c>
      <c r="F11" s="7">
        <v>650</v>
      </c>
      <c r="G11" s="7">
        <f>J11+M11+P11+S11+V11</f>
        <v>593</v>
      </c>
      <c r="H11" s="7">
        <f>+K11+N11+Q11+T11+W11</f>
        <v>639.53</v>
      </c>
      <c r="I11" s="7">
        <f>+L11+O11+R11+U11+X11</f>
        <v>649.94</v>
      </c>
      <c r="J11" s="7">
        <v>98</v>
      </c>
      <c r="K11" s="7">
        <v>89</v>
      </c>
      <c r="L11" s="7">
        <v>90.88</v>
      </c>
      <c r="M11" s="7">
        <v>111</v>
      </c>
      <c r="N11" s="7">
        <v>114</v>
      </c>
      <c r="O11" s="7">
        <v>106.93</v>
      </c>
      <c r="P11" s="7">
        <v>111</v>
      </c>
      <c r="Q11" s="7">
        <v>127</v>
      </c>
      <c r="R11" s="7">
        <v>126.31</v>
      </c>
      <c r="S11" s="47">
        <v>121</v>
      </c>
      <c r="T11" s="47">
        <v>139.78</v>
      </c>
      <c r="U11" s="48">
        <v>154.24</v>
      </c>
      <c r="V11" s="48">
        <v>152</v>
      </c>
      <c r="W11" s="48">
        <v>169.75</v>
      </c>
      <c r="X11" s="49">
        <v>171.58</v>
      </c>
      <c r="Y11" s="49">
        <v>1440.84</v>
      </c>
      <c r="Z11" s="49">
        <v>192.4</v>
      </c>
      <c r="AA11" s="49">
        <v>192.4</v>
      </c>
      <c r="AB11" s="49">
        <v>203.9</v>
      </c>
      <c r="AC11" s="49">
        <v>245</v>
      </c>
      <c r="AD11" s="49">
        <v>206.01</v>
      </c>
      <c r="AE11" s="49">
        <v>207.12</v>
      </c>
      <c r="AF11" s="47">
        <v>329</v>
      </c>
      <c r="AG11" s="81"/>
      <c r="AH11" s="68">
        <f>218.29-9.84</f>
        <v>208.45</v>
      </c>
    </row>
    <row r="12" spans="1:33" ht="13.5" thickBot="1">
      <c r="A12" s="1"/>
      <c r="B12" s="6"/>
      <c r="C12" s="7"/>
      <c r="D12" s="7"/>
      <c r="E12" s="7"/>
      <c r="F12" s="7"/>
      <c r="G12" s="7"/>
      <c r="H12" s="7"/>
      <c r="I12" s="7"/>
      <c r="J12" s="7"/>
      <c r="K12" s="8"/>
      <c r="L12" s="8"/>
      <c r="M12" s="8"/>
      <c r="N12" s="8"/>
      <c r="O12" s="8"/>
      <c r="P12" s="8"/>
      <c r="Q12" s="3"/>
      <c r="R12" s="3"/>
      <c r="S12" s="74"/>
      <c r="T12" s="74"/>
      <c r="U12" s="75"/>
      <c r="V12" s="75"/>
      <c r="W12" s="75"/>
      <c r="X12" s="51"/>
      <c r="Y12" s="51"/>
      <c r="Z12" s="51"/>
      <c r="AA12" s="51"/>
      <c r="AB12" s="51"/>
      <c r="AC12" s="51"/>
      <c r="AD12" s="51"/>
      <c r="AE12" s="51"/>
      <c r="AF12" s="74"/>
      <c r="AG12" s="81"/>
    </row>
    <row r="13" spans="1:33" ht="13.5" thickBot="1">
      <c r="A13" s="5" t="s">
        <v>17</v>
      </c>
      <c r="B13" s="92" t="s">
        <v>67</v>
      </c>
      <c r="C13" s="3"/>
      <c r="D13" s="3"/>
      <c r="E13" s="3"/>
      <c r="F13" s="3"/>
      <c r="G13" s="3"/>
      <c r="H13" s="3"/>
      <c r="I13" s="3"/>
      <c r="J13" s="3"/>
      <c r="K13" s="3"/>
      <c r="L13" s="3"/>
      <c r="M13" s="3"/>
      <c r="N13" s="3"/>
      <c r="O13" s="3"/>
      <c r="P13" s="3"/>
      <c r="Q13" s="3"/>
      <c r="R13" s="3"/>
      <c r="S13" s="74"/>
      <c r="T13" s="74"/>
      <c r="U13" s="75"/>
      <c r="V13" s="75"/>
      <c r="W13" s="75"/>
      <c r="X13" s="51"/>
      <c r="Y13" s="51"/>
      <c r="Z13" s="51"/>
      <c r="AA13" s="51"/>
      <c r="AB13" s="51"/>
      <c r="AC13" s="51"/>
      <c r="AD13" s="51"/>
      <c r="AE13" s="51"/>
      <c r="AF13" s="74"/>
      <c r="AG13" s="81"/>
    </row>
    <row r="14" spans="1:33" ht="15.75" thickBot="1">
      <c r="A14" s="119" t="s">
        <v>211</v>
      </c>
      <c r="B14" s="93" t="s">
        <v>68</v>
      </c>
      <c r="C14" s="3"/>
      <c r="D14" s="3"/>
      <c r="E14" s="3"/>
      <c r="F14" s="3"/>
      <c r="G14" s="3"/>
      <c r="H14" s="3"/>
      <c r="I14" s="3"/>
      <c r="J14" s="3"/>
      <c r="K14" s="3"/>
      <c r="L14" s="3"/>
      <c r="M14" s="3"/>
      <c r="N14" s="3"/>
      <c r="O14" s="3"/>
      <c r="P14" s="3"/>
      <c r="Q14" s="3"/>
      <c r="R14" s="3"/>
      <c r="S14" s="74"/>
      <c r="T14" s="74"/>
      <c r="U14" s="75"/>
      <c r="V14" s="75"/>
      <c r="W14" s="75"/>
      <c r="X14" s="51"/>
      <c r="Y14" s="51"/>
      <c r="Z14" s="51"/>
      <c r="AA14" s="51"/>
      <c r="AB14" s="51"/>
      <c r="AC14" s="51"/>
      <c r="AD14" s="51"/>
      <c r="AE14" s="51"/>
      <c r="AF14" s="74"/>
      <c r="AG14" s="81"/>
    </row>
    <row r="15" spans="1:33" ht="12.75" customHeight="1" thickBot="1">
      <c r="A15" s="1">
        <v>1</v>
      </c>
      <c r="B15" s="93" t="s">
        <v>212</v>
      </c>
      <c r="C15" s="14">
        <v>5.75</v>
      </c>
      <c r="D15" s="14">
        <v>5.75</v>
      </c>
      <c r="E15" s="14">
        <v>6.51</v>
      </c>
      <c r="F15" s="14">
        <v>60</v>
      </c>
      <c r="G15" s="14">
        <f aca="true" t="shared" si="0" ref="G15:G26">J15+M15+P15+S15+V15</f>
        <v>48.5</v>
      </c>
      <c r="H15" s="14">
        <f aca="true" t="shared" si="1" ref="H15:H26">+K15+N15+Q15+T15+W15</f>
        <v>60.13</v>
      </c>
      <c r="I15" s="14">
        <f aca="true" t="shared" si="2" ref="I15:I26">+L15+O15+R15+U15+X15</f>
        <v>69.36</v>
      </c>
      <c r="J15" s="14">
        <v>8.5</v>
      </c>
      <c r="K15" s="8">
        <v>9.98</v>
      </c>
      <c r="L15" s="8">
        <v>11.35</v>
      </c>
      <c r="M15" s="8">
        <v>10</v>
      </c>
      <c r="N15" s="8">
        <v>13.25</v>
      </c>
      <c r="O15" s="8">
        <v>12.1</v>
      </c>
      <c r="P15" s="8">
        <v>10</v>
      </c>
      <c r="Q15" s="8">
        <v>13.9</v>
      </c>
      <c r="R15" s="15">
        <v>15.48</v>
      </c>
      <c r="S15" s="74">
        <v>10</v>
      </c>
      <c r="T15" s="74">
        <v>13</v>
      </c>
      <c r="U15" s="75">
        <v>15.99</v>
      </c>
      <c r="V15" s="75">
        <v>10</v>
      </c>
      <c r="W15" s="75">
        <v>10</v>
      </c>
      <c r="X15" s="51">
        <v>14.44</v>
      </c>
      <c r="Y15" s="85">
        <v>95.5</v>
      </c>
      <c r="Z15" s="51">
        <v>11</v>
      </c>
      <c r="AA15" s="51">
        <v>11</v>
      </c>
      <c r="AB15" s="51">
        <v>16.49</v>
      </c>
      <c r="AC15" s="51">
        <v>16</v>
      </c>
      <c r="AD15" s="51">
        <v>17</v>
      </c>
      <c r="AE15" s="51">
        <v>19.33</v>
      </c>
      <c r="AF15" s="74">
        <v>22.5</v>
      </c>
      <c r="AG15" s="81"/>
    </row>
    <row r="16" spans="1:33" ht="14.25" customHeight="1" thickBot="1">
      <c r="A16" s="1" t="s">
        <v>211</v>
      </c>
      <c r="B16" s="93" t="s">
        <v>69</v>
      </c>
      <c r="C16" s="16"/>
      <c r="D16" s="16"/>
      <c r="E16" s="16"/>
      <c r="F16" s="16">
        <v>53</v>
      </c>
      <c r="G16" s="14">
        <f t="shared" si="0"/>
        <v>3.82</v>
      </c>
      <c r="H16" s="14">
        <f t="shared" si="1"/>
        <v>0.63</v>
      </c>
      <c r="I16" s="14">
        <f t="shared" si="2"/>
        <v>0</v>
      </c>
      <c r="J16" s="16">
        <v>0.2</v>
      </c>
      <c r="K16" s="8">
        <v>0</v>
      </c>
      <c r="L16" s="8">
        <v>0</v>
      </c>
      <c r="M16" s="8">
        <v>2</v>
      </c>
      <c r="N16" s="8">
        <v>0.1</v>
      </c>
      <c r="O16" s="8">
        <v>0</v>
      </c>
      <c r="P16" s="8">
        <v>1.6</v>
      </c>
      <c r="Q16" s="8">
        <v>0.01</v>
      </c>
      <c r="R16" s="15">
        <v>0</v>
      </c>
      <c r="S16" s="74">
        <v>0.01</v>
      </c>
      <c r="T16" s="74">
        <v>0.01</v>
      </c>
      <c r="U16" s="75">
        <v>0</v>
      </c>
      <c r="V16" s="75">
        <v>0.01</v>
      </c>
      <c r="W16" s="75">
        <v>0.51</v>
      </c>
      <c r="X16" s="51"/>
      <c r="Y16" s="85"/>
      <c r="Z16" s="51">
        <v>1</v>
      </c>
      <c r="AA16" s="51">
        <v>1</v>
      </c>
      <c r="AB16" s="51"/>
      <c r="AC16" s="51"/>
      <c r="AD16" s="51"/>
      <c r="AE16" s="51"/>
      <c r="AF16" s="74"/>
      <c r="AG16" s="81"/>
    </row>
    <row r="17" spans="1:33" ht="15" customHeight="1" thickBot="1">
      <c r="A17" s="1" t="s">
        <v>198</v>
      </c>
      <c r="B17" s="93" t="s">
        <v>213</v>
      </c>
      <c r="C17" s="16"/>
      <c r="D17" s="16"/>
      <c r="E17" s="16"/>
      <c r="F17" s="16">
        <v>40</v>
      </c>
      <c r="G17" s="14">
        <f t="shared" si="0"/>
        <v>2.0699999999999994</v>
      </c>
      <c r="H17" s="14">
        <f t="shared" si="1"/>
        <v>0.04</v>
      </c>
      <c r="I17" s="14">
        <f t="shared" si="2"/>
        <v>0</v>
      </c>
      <c r="J17" s="16">
        <v>0.05</v>
      </c>
      <c r="K17" s="8">
        <v>0</v>
      </c>
      <c r="L17" s="8">
        <v>0</v>
      </c>
      <c r="M17" s="8">
        <v>1</v>
      </c>
      <c r="N17" s="8">
        <v>0.01</v>
      </c>
      <c r="O17" s="8"/>
      <c r="P17" s="8">
        <v>1</v>
      </c>
      <c r="Q17" s="8">
        <v>0.01</v>
      </c>
      <c r="R17" s="15">
        <v>0</v>
      </c>
      <c r="S17" s="74">
        <v>0.01</v>
      </c>
      <c r="T17" s="74">
        <v>0.01</v>
      </c>
      <c r="U17" s="75">
        <v>0</v>
      </c>
      <c r="V17" s="75">
        <v>0.01</v>
      </c>
      <c r="W17" s="75">
        <v>0.01</v>
      </c>
      <c r="X17" s="51"/>
      <c r="Y17" s="85"/>
      <c r="Z17" s="51">
        <v>0.01</v>
      </c>
      <c r="AA17" s="51">
        <v>0.01</v>
      </c>
      <c r="AB17" s="51"/>
      <c r="AC17" s="51"/>
      <c r="AD17" s="51"/>
      <c r="AE17" s="51"/>
      <c r="AF17" s="74"/>
      <c r="AG17" s="81"/>
    </row>
    <row r="18" spans="1:33" ht="14.25" customHeight="1" thickBot="1">
      <c r="A18" s="1">
        <v>2</v>
      </c>
      <c r="B18" s="93" t="s">
        <v>70</v>
      </c>
      <c r="C18" s="16">
        <v>15</v>
      </c>
      <c r="D18" s="16">
        <v>13.1</v>
      </c>
      <c r="E18" s="16">
        <v>13.56</v>
      </c>
      <c r="F18" s="16">
        <v>100</v>
      </c>
      <c r="G18" s="14">
        <f t="shared" si="0"/>
        <v>72</v>
      </c>
      <c r="H18" s="14">
        <f t="shared" si="1"/>
        <v>77.12</v>
      </c>
      <c r="I18" s="14">
        <f t="shared" si="2"/>
        <v>125.12</v>
      </c>
      <c r="J18" s="16">
        <v>13</v>
      </c>
      <c r="K18" s="8">
        <v>11</v>
      </c>
      <c r="L18" s="8">
        <v>16.74</v>
      </c>
      <c r="M18" s="8">
        <v>14</v>
      </c>
      <c r="N18" s="8">
        <v>13.5</v>
      </c>
      <c r="O18" s="8">
        <v>26.16</v>
      </c>
      <c r="P18" s="8">
        <v>14</v>
      </c>
      <c r="Q18" s="8">
        <v>12.75</v>
      </c>
      <c r="R18" s="15">
        <v>21.16</v>
      </c>
      <c r="S18" s="74">
        <v>14</v>
      </c>
      <c r="T18" s="74">
        <v>12.95</v>
      </c>
      <c r="U18" s="76">
        <v>23.45</v>
      </c>
      <c r="V18" s="75">
        <v>17</v>
      </c>
      <c r="W18" s="75">
        <v>26.92</v>
      </c>
      <c r="X18" s="84">
        <v>37.61</v>
      </c>
      <c r="Y18" s="136">
        <v>250</v>
      </c>
      <c r="Z18" s="51">
        <v>31</v>
      </c>
      <c r="AA18" s="51">
        <v>31</v>
      </c>
      <c r="AB18" s="51">
        <v>21.59</v>
      </c>
      <c r="AC18" s="51">
        <v>39.5</v>
      </c>
      <c r="AD18" s="51">
        <v>39.9</v>
      </c>
      <c r="AE18" s="51">
        <v>42.46</v>
      </c>
      <c r="AF18" s="74">
        <v>101.5</v>
      </c>
      <c r="AG18" s="81"/>
    </row>
    <row r="19" spans="1:33" ht="14.25" customHeight="1" thickBot="1">
      <c r="A19" s="1">
        <v>3</v>
      </c>
      <c r="B19" s="93" t="s">
        <v>71</v>
      </c>
      <c r="C19" s="16">
        <v>2</v>
      </c>
      <c r="D19" s="16">
        <v>2</v>
      </c>
      <c r="E19" s="16">
        <v>2</v>
      </c>
      <c r="F19" s="16">
        <v>14.94</v>
      </c>
      <c r="G19" s="14">
        <f t="shared" si="0"/>
        <v>6.709999999999999</v>
      </c>
      <c r="H19" s="14">
        <f t="shared" si="1"/>
        <v>6.219999999999999</v>
      </c>
      <c r="I19" s="14">
        <f t="shared" si="2"/>
        <v>6.6499999999999995</v>
      </c>
      <c r="J19" s="16">
        <v>3</v>
      </c>
      <c r="K19" s="8">
        <v>3</v>
      </c>
      <c r="L19" s="8">
        <v>3</v>
      </c>
      <c r="M19" s="8">
        <v>3.19</v>
      </c>
      <c r="N19" s="8">
        <v>3.19</v>
      </c>
      <c r="O19" s="8">
        <v>3.19</v>
      </c>
      <c r="P19" s="8">
        <v>0.5</v>
      </c>
      <c r="Q19" s="8">
        <v>0.01</v>
      </c>
      <c r="R19" s="15">
        <v>0</v>
      </c>
      <c r="S19" s="74">
        <v>0.01</v>
      </c>
      <c r="T19" s="74">
        <v>0.01</v>
      </c>
      <c r="U19" s="75">
        <v>0.01</v>
      </c>
      <c r="V19" s="75">
        <v>0.01</v>
      </c>
      <c r="W19" s="75">
        <v>0.01</v>
      </c>
      <c r="X19" s="51">
        <v>0.45</v>
      </c>
      <c r="Y19" s="51">
        <v>0.05</v>
      </c>
      <c r="Z19" s="51">
        <v>0.01</v>
      </c>
      <c r="AA19" s="51">
        <v>0.01</v>
      </c>
      <c r="AB19" s="51"/>
      <c r="AC19" s="51">
        <v>0.01</v>
      </c>
      <c r="AD19" s="51">
        <v>0.01</v>
      </c>
      <c r="AE19" s="51"/>
      <c r="AF19" s="74">
        <v>0.01</v>
      </c>
      <c r="AG19" s="81"/>
    </row>
    <row r="20" spans="1:33" ht="14.25" customHeight="1" thickBot="1">
      <c r="A20" s="1">
        <v>4</v>
      </c>
      <c r="B20" s="93" t="s">
        <v>216</v>
      </c>
      <c r="C20" s="14">
        <v>1.5</v>
      </c>
      <c r="D20" s="14">
        <v>1.5</v>
      </c>
      <c r="E20" s="14">
        <v>1.73</v>
      </c>
      <c r="F20" s="14">
        <v>20</v>
      </c>
      <c r="G20" s="14">
        <f t="shared" si="0"/>
        <v>14</v>
      </c>
      <c r="H20" s="14">
        <f t="shared" si="1"/>
        <v>14.31</v>
      </c>
      <c r="I20" s="14">
        <f t="shared" si="2"/>
        <v>14.56</v>
      </c>
      <c r="J20" s="14">
        <v>2.5</v>
      </c>
      <c r="K20" s="8">
        <v>2.05</v>
      </c>
      <c r="L20" s="8">
        <v>2.06</v>
      </c>
      <c r="M20" s="8">
        <v>3</v>
      </c>
      <c r="N20" s="8">
        <v>2.2</v>
      </c>
      <c r="O20" s="8">
        <v>1.66</v>
      </c>
      <c r="P20" s="8">
        <v>2.5</v>
      </c>
      <c r="Q20" s="8">
        <v>4.75</v>
      </c>
      <c r="R20" s="15">
        <v>3.96</v>
      </c>
      <c r="S20" s="74">
        <v>3</v>
      </c>
      <c r="T20" s="74">
        <v>2.66</v>
      </c>
      <c r="U20" s="76">
        <v>4.46</v>
      </c>
      <c r="V20" s="75">
        <v>3</v>
      </c>
      <c r="W20" s="75">
        <v>2.65</v>
      </c>
      <c r="X20" s="77">
        <v>2.42</v>
      </c>
      <c r="Y20" s="136">
        <v>20</v>
      </c>
      <c r="Z20" s="51">
        <v>2.5</v>
      </c>
      <c r="AA20" s="51">
        <v>2.5</v>
      </c>
      <c r="AB20" s="51">
        <v>2.61</v>
      </c>
      <c r="AC20" s="51">
        <v>4</v>
      </c>
      <c r="AD20" s="51">
        <v>5</v>
      </c>
      <c r="AE20" s="51">
        <v>3.59</v>
      </c>
      <c r="AF20" s="74">
        <v>8</v>
      </c>
      <c r="AG20" s="81"/>
    </row>
    <row r="21" spans="1:33" ht="13.5" customHeight="1" thickBot="1">
      <c r="A21" s="1">
        <v>5</v>
      </c>
      <c r="B21" s="93" t="s">
        <v>72</v>
      </c>
      <c r="C21" s="14">
        <v>9</v>
      </c>
      <c r="D21" s="14">
        <v>9</v>
      </c>
      <c r="E21" s="14">
        <v>12.17</v>
      </c>
      <c r="F21" s="14">
        <v>80</v>
      </c>
      <c r="G21" s="14">
        <f t="shared" si="0"/>
        <v>56.5</v>
      </c>
      <c r="H21" s="14">
        <f t="shared" si="1"/>
        <v>64.55</v>
      </c>
      <c r="I21" s="14">
        <f t="shared" si="2"/>
        <v>112.16999999999999</v>
      </c>
      <c r="J21" s="14">
        <v>10.5</v>
      </c>
      <c r="K21" s="8">
        <v>10.5</v>
      </c>
      <c r="L21" s="8">
        <v>14.44</v>
      </c>
      <c r="M21" s="8">
        <v>11.5</v>
      </c>
      <c r="N21" s="8">
        <v>11.35</v>
      </c>
      <c r="O21" s="8">
        <v>20.96</v>
      </c>
      <c r="P21" s="8">
        <v>11.5</v>
      </c>
      <c r="Q21" s="8">
        <v>12.2</v>
      </c>
      <c r="R21" s="15">
        <v>17.03</v>
      </c>
      <c r="S21" s="74">
        <v>11.5</v>
      </c>
      <c r="T21" s="74">
        <v>19</v>
      </c>
      <c r="U21" s="76">
        <v>35.95</v>
      </c>
      <c r="V21" s="75">
        <v>11.5</v>
      </c>
      <c r="W21" s="75">
        <v>11.5</v>
      </c>
      <c r="X21" s="51">
        <v>23.79</v>
      </c>
      <c r="Y21" s="51">
        <v>147</v>
      </c>
      <c r="Z21" s="51">
        <v>11</v>
      </c>
      <c r="AA21" s="51">
        <v>11</v>
      </c>
      <c r="AB21" s="51">
        <v>20.48</v>
      </c>
      <c r="AC21" s="51">
        <v>13</v>
      </c>
      <c r="AD21" s="51">
        <v>13.64</v>
      </c>
      <c r="AE21" s="51">
        <v>35.87</v>
      </c>
      <c r="AF21" s="74">
        <v>17.5</v>
      </c>
      <c r="AG21" s="81"/>
    </row>
    <row r="22" spans="1:33" ht="13.5" customHeight="1" thickBot="1">
      <c r="A22" s="1">
        <v>6</v>
      </c>
      <c r="B22" s="93" t="s">
        <v>73</v>
      </c>
      <c r="C22" s="14">
        <v>9</v>
      </c>
      <c r="D22" s="14">
        <v>11</v>
      </c>
      <c r="E22" s="14">
        <v>12.7</v>
      </c>
      <c r="F22" s="14">
        <v>80</v>
      </c>
      <c r="G22" s="14">
        <f t="shared" si="0"/>
        <v>63.5</v>
      </c>
      <c r="H22" s="14">
        <f t="shared" si="1"/>
        <v>67.69999999999999</v>
      </c>
      <c r="I22" s="14">
        <f t="shared" si="2"/>
        <v>112.93999999999998</v>
      </c>
      <c r="J22" s="14">
        <v>11</v>
      </c>
      <c r="K22" s="8">
        <v>13.5</v>
      </c>
      <c r="L22" s="8">
        <v>16.5</v>
      </c>
      <c r="M22" s="8">
        <v>13</v>
      </c>
      <c r="N22" s="8">
        <v>13</v>
      </c>
      <c r="O22" s="8">
        <v>22.25</v>
      </c>
      <c r="P22" s="8">
        <v>13</v>
      </c>
      <c r="Q22" s="8">
        <v>12.55</v>
      </c>
      <c r="R22" s="15">
        <v>18.74</v>
      </c>
      <c r="S22" s="74">
        <v>13</v>
      </c>
      <c r="T22" s="74">
        <v>15.15</v>
      </c>
      <c r="U22" s="76">
        <v>28.65</v>
      </c>
      <c r="V22" s="75">
        <v>13.5</v>
      </c>
      <c r="W22" s="75">
        <v>13.5</v>
      </c>
      <c r="X22" s="77">
        <v>26.8</v>
      </c>
      <c r="Y22" s="136">
        <v>155</v>
      </c>
      <c r="Z22" s="51">
        <v>15</v>
      </c>
      <c r="AA22" s="51">
        <v>15</v>
      </c>
      <c r="AB22" s="51">
        <v>27</v>
      </c>
      <c r="AC22" s="51">
        <v>16.25</v>
      </c>
      <c r="AD22" s="51">
        <v>19</v>
      </c>
      <c r="AE22" s="51">
        <v>37</v>
      </c>
      <c r="AF22" s="74">
        <v>28.96</v>
      </c>
      <c r="AG22" s="81"/>
    </row>
    <row r="23" spans="1:33" ht="13.5" customHeight="1" thickBot="1">
      <c r="A23" s="1">
        <v>7</v>
      </c>
      <c r="B23" s="93" t="s">
        <v>74</v>
      </c>
      <c r="C23" s="14">
        <v>8.5</v>
      </c>
      <c r="D23" s="14">
        <v>8.5</v>
      </c>
      <c r="E23" s="14">
        <v>8.62</v>
      </c>
      <c r="F23" s="14">
        <v>55</v>
      </c>
      <c r="G23" s="14">
        <f t="shared" si="0"/>
        <v>51.75</v>
      </c>
      <c r="H23" s="14">
        <f t="shared" si="1"/>
        <v>48.160000000000004</v>
      </c>
      <c r="I23" s="14">
        <f t="shared" si="2"/>
        <v>60.43</v>
      </c>
      <c r="J23" s="14">
        <v>9.75</v>
      </c>
      <c r="K23" s="8">
        <v>9.6</v>
      </c>
      <c r="L23" s="8">
        <v>10.55</v>
      </c>
      <c r="M23" s="8">
        <v>10.5</v>
      </c>
      <c r="N23" s="8">
        <v>10</v>
      </c>
      <c r="O23" s="8">
        <v>12.89</v>
      </c>
      <c r="P23" s="8">
        <v>10.5</v>
      </c>
      <c r="Q23" s="8">
        <v>6.3</v>
      </c>
      <c r="R23" s="15">
        <v>9.13</v>
      </c>
      <c r="S23" s="74">
        <v>10.5</v>
      </c>
      <c r="T23" s="74">
        <v>11.76</v>
      </c>
      <c r="U23" s="75">
        <v>13.87</v>
      </c>
      <c r="V23" s="75">
        <v>10.5</v>
      </c>
      <c r="W23" s="75">
        <v>10.5</v>
      </c>
      <c r="X23" s="51">
        <v>13.99</v>
      </c>
      <c r="Y23" s="51">
        <v>80</v>
      </c>
      <c r="Z23" s="51">
        <v>12</v>
      </c>
      <c r="AA23" s="51">
        <v>12</v>
      </c>
      <c r="AB23" s="51">
        <v>14.5</v>
      </c>
      <c r="AC23" s="51">
        <v>13</v>
      </c>
      <c r="AD23" s="51">
        <v>14.3</v>
      </c>
      <c r="AE23" s="51">
        <v>17.27</v>
      </c>
      <c r="AF23" s="74">
        <v>14</v>
      </c>
      <c r="AG23" s="81"/>
    </row>
    <row r="24" spans="1:33" ht="13.5" customHeight="1" thickBot="1">
      <c r="A24" s="1">
        <v>8</v>
      </c>
      <c r="B24" s="93" t="s">
        <v>75</v>
      </c>
      <c r="C24" s="14">
        <v>5</v>
      </c>
      <c r="D24" s="14">
        <v>5</v>
      </c>
      <c r="E24" s="14">
        <v>4.55</v>
      </c>
      <c r="F24" s="14">
        <v>35</v>
      </c>
      <c r="G24" s="14">
        <f t="shared" si="0"/>
        <v>31.5</v>
      </c>
      <c r="H24" s="14">
        <f t="shared" si="1"/>
        <v>36.1</v>
      </c>
      <c r="I24" s="14">
        <f t="shared" si="2"/>
        <v>45.39</v>
      </c>
      <c r="J24" s="14">
        <v>5.5</v>
      </c>
      <c r="K24" s="8">
        <v>5</v>
      </c>
      <c r="L24" s="8">
        <v>5.71</v>
      </c>
      <c r="M24" s="8">
        <v>6</v>
      </c>
      <c r="N24" s="8">
        <v>11</v>
      </c>
      <c r="O24" s="8">
        <v>14.25</v>
      </c>
      <c r="P24" s="8">
        <v>6</v>
      </c>
      <c r="Q24" s="8">
        <v>4.85</v>
      </c>
      <c r="R24" s="15">
        <v>8.2</v>
      </c>
      <c r="S24" s="74">
        <v>7</v>
      </c>
      <c r="T24" s="74">
        <v>9.14</v>
      </c>
      <c r="U24" s="75">
        <v>10.14</v>
      </c>
      <c r="V24" s="75">
        <v>7</v>
      </c>
      <c r="W24" s="75">
        <v>6.11</v>
      </c>
      <c r="X24" s="51">
        <v>7.09</v>
      </c>
      <c r="Y24" s="51">
        <v>67</v>
      </c>
      <c r="Z24" s="51">
        <v>7</v>
      </c>
      <c r="AA24" s="51">
        <v>7</v>
      </c>
      <c r="AB24" s="51">
        <v>7.65</v>
      </c>
      <c r="AC24" s="51">
        <v>8</v>
      </c>
      <c r="AD24" s="51">
        <v>10.65</v>
      </c>
      <c r="AE24" s="51">
        <v>9.15</v>
      </c>
      <c r="AF24" s="74">
        <v>10.25</v>
      </c>
      <c r="AG24" s="81"/>
    </row>
    <row r="25" spans="1:33" s="65" customFormat="1" ht="14.25" customHeight="1" thickBot="1">
      <c r="A25" s="1">
        <v>9</v>
      </c>
      <c r="B25" s="93" t="s">
        <v>76</v>
      </c>
      <c r="C25" s="16">
        <v>0.5</v>
      </c>
      <c r="D25" s="16">
        <v>3</v>
      </c>
      <c r="E25" s="16">
        <v>3.1</v>
      </c>
      <c r="F25" s="16">
        <v>140</v>
      </c>
      <c r="G25" s="16">
        <f t="shared" si="0"/>
        <v>145</v>
      </c>
      <c r="H25" s="16">
        <f t="shared" si="1"/>
        <v>134.68</v>
      </c>
      <c r="I25" s="16">
        <f t="shared" si="2"/>
        <v>154.2</v>
      </c>
      <c r="J25" s="16">
        <v>45</v>
      </c>
      <c r="K25" s="8">
        <v>37</v>
      </c>
      <c r="L25" s="8">
        <v>40.15</v>
      </c>
      <c r="M25" s="8">
        <v>25</v>
      </c>
      <c r="N25" s="8">
        <v>25</v>
      </c>
      <c r="O25" s="8">
        <v>29.5</v>
      </c>
      <c r="P25" s="8">
        <v>25</v>
      </c>
      <c r="Q25" s="8">
        <v>25</v>
      </c>
      <c r="R25" s="8">
        <v>30</v>
      </c>
      <c r="S25" s="74">
        <v>25</v>
      </c>
      <c r="T25" s="74">
        <v>22.68</v>
      </c>
      <c r="U25" s="75">
        <v>24.55</v>
      </c>
      <c r="V25" s="75">
        <v>25</v>
      </c>
      <c r="W25" s="75">
        <v>25</v>
      </c>
      <c r="X25" s="51">
        <v>30</v>
      </c>
      <c r="Y25" s="152">
        <v>260</v>
      </c>
      <c r="Z25" s="51">
        <v>25</v>
      </c>
      <c r="AA25" s="51">
        <v>25</v>
      </c>
      <c r="AB25" s="51">
        <v>28.63</v>
      </c>
      <c r="AC25" s="51">
        <v>31.63</v>
      </c>
      <c r="AD25" s="51">
        <v>56.5</v>
      </c>
      <c r="AE25" s="51">
        <v>61.5</v>
      </c>
      <c r="AF25" s="74">
        <v>32.05</v>
      </c>
      <c r="AG25" s="81"/>
    </row>
    <row r="26" spans="1:33" ht="18" customHeight="1" thickBot="1">
      <c r="A26" s="114" t="s">
        <v>24</v>
      </c>
      <c r="B26" s="93" t="s">
        <v>77</v>
      </c>
      <c r="C26" s="16"/>
      <c r="D26" s="16"/>
      <c r="E26" s="16"/>
      <c r="F26" s="16">
        <v>0</v>
      </c>
      <c r="G26" s="14">
        <f t="shared" si="0"/>
        <v>1.4</v>
      </c>
      <c r="H26" s="14">
        <f t="shared" si="1"/>
        <v>0.41000000000000003</v>
      </c>
      <c r="I26" s="14">
        <f t="shared" si="2"/>
        <v>0</v>
      </c>
      <c r="J26" s="16"/>
      <c r="K26" s="8"/>
      <c r="L26" s="8"/>
      <c r="M26" s="8"/>
      <c r="N26" s="8"/>
      <c r="O26" s="8"/>
      <c r="P26" s="8"/>
      <c r="Q26" s="8"/>
      <c r="R26" s="15">
        <v>0</v>
      </c>
      <c r="S26" s="74">
        <v>1</v>
      </c>
      <c r="T26" s="74">
        <v>0.01</v>
      </c>
      <c r="U26" s="75">
        <v>0</v>
      </c>
      <c r="V26" s="75">
        <v>0.4</v>
      </c>
      <c r="W26" s="75">
        <v>0.4</v>
      </c>
      <c r="X26" s="51"/>
      <c r="Y26" s="152"/>
      <c r="Z26" s="51">
        <v>0.5</v>
      </c>
      <c r="AA26" s="51">
        <v>0.5</v>
      </c>
      <c r="AB26" s="51"/>
      <c r="AC26" s="51"/>
      <c r="AD26" s="51"/>
      <c r="AE26" s="51"/>
      <c r="AF26" s="74"/>
      <c r="AG26" s="81"/>
    </row>
    <row r="27" spans="1:33" s="64" customFormat="1" ht="14.25" customHeight="1" thickBot="1">
      <c r="A27" s="5"/>
      <c r="B27" s="94" t="s">
        <v>78</v>
      </c>
      <c r="C27" s="41">
        <f>SUM(C15:C26)</f>
        <v>56.25</v>
      </c>
      <c r="D27" s="41">
        <f aca="true" t="shared" si="3" ref="D27:AF27">SUM(D15:D26)</f>
        <v>58.85</v>
      </c>
      <c r="E27" s="41">
        <f t="shared" si="3"/>
        <v>64.94</v>
      </c>
      <c r="F27" s="41">
        <f t="shared" si="3"/>
        <v>677.94</v>
      </c>
      <c r="G27" s="41">
        <f t="shared" si="3"/>
        <v>496.75</v>
      </c>
      <c r="H27" s="41">
        <f t="shared" si="3"/>
        <v>510.05000000000007</v>
      </c>
      <c r="I27" s="41">
        <f t="shared" si="3"/>
        <v>700.8199999999999</v>
      </c>
      <c r="J27" s="41">
        <f t="shared" si="3"/>
        <v>109</v>
      </c>
      <c r="K27" s="41">
        <f t="shared" si="3"/>
        <v>101.63</v>
      </c>
      <c r="L27" s="41">
        <f t="shared" si="3"/>
        <v>120.5</v>
      </c>
      <c r="M27" s="41">
        <f t="shared" si="3"/>
        <v>99.19</v>
      </c>
      <c r="N27" s="41">
        <f t="shared" si="3"/>
        <v>102.6</v>
      </c>
      <c r="O27" s="41">
        <f t="shared" si="3"/>
        <v>142.95999999999998</v>
      </c>
      <c r="P27" s="41">
        <f t="shared" si="3"/>
        <v>95.6</v>
      </c>
      <c r="Q27" s="41">
        <f t="shared" si="3"/>
        <v>92.33</v>
      </c>
      <c r="R27" s="41">
        <f t="shared" si="3"/>
        <v>123.7</v>
      </c>
      <c r="S27" s="49">
        <f t="shared" si="3"/>
        <v>95.03</v>
      </c>
      <c r="T27" s="49">
        <f t="shared" si="3"/>
        <v>106.38000000000001</v>
      </c>
      <c r="U27" s="49">
        <f t="shared" si="3"/>
        <v>157.07</v>
      </c>
      <c r="V27" s="49">
        <f t="shared" si="3"/>
        <v>97.93</v>
      </c>
      <c r="W27" s="49">
        <f t="shared" si="3"/>
        <v>107.11</v>
      </c>
      <c r="X27" s="49">
        <f t="shared" si="3"/>
        <v>156.59</v>
      </c>
      <c r="Y27" s="49">
        <f t="shared" si="3"/>
        <v>1074.55</v>
      </c>
      <c r="Z27" s="49">
        <f t="shared" si="3"/>
        <v>116.02</v>
      </c>
      <c r="AA27" s="49">
        <f t="shared" si="3"/>
        <v>116.02</v>
      </c>
      <c r="AB27" s="49">
        <f t="shared" si="3"/>
        <v>138.95000000000002</v>
      </c>
      <c r="AC27" s="49">
        <f t="shared" si="3"/>
        <v>141.39</v>
      </c>
      <c r="AD27" s="49">
        <f t="shared" si="3"/>
        <v>176</v>
      </c>
      <c r="AE27" s="49">
        <f t="shared" si="3"/>
        <v>226.17000000000002</v>
      </c>
      <c r="AF27" s="49">
        <f t="shared" si="3"/>
        <v>234.76999999999998</v>
      </c>
      <c r="AG27" s="138"/>
    </row>
    <row r="28" spans="1:33" s="64" customFormat="1" ht="14.25" customHeight="1" thickBot="1">
      <c r="A28" s="120" t="s">
        <v>108</v>
      </c>
      <c r="B28" s="94" t="s">
        <v>79</v>
      </c>
      <c r="C28" s="41"/>
      <c r="D28" s="41"/>
      <c r="E28" s="41"/>
      <c r="F28" s="41"/>
      <c r="G28" s="41"/>
      <c r="H28" s="41"/>
      <c r="I28" s="41"/>
      <c r="J28" s="41"/>
      <c r="K28" s="41"/>
      <c r="L28" s="41"/>
      <c r="M28" s="41"/>
      <c r="N28" s="41"/>
      <c r="O28" s="41"/>
      <c r="P28" s="41"/>
      <c r="Q28" s="41"/>
      <c r="R28" s="41"/>
      <c r="S28" s="49"/>
      <c r="T28" s="49"/>
      <c r="U28" s="49"/>
      <c r="V28" s="49"/>
      <c r="W28" s="49"/>
      <c r="X28" s="49"/>
      <c r="Y28" s="49"/>
      <c r="Z28" s="49"/>
      <c r="AA28" s="49"/>
      <c r="AB28" s="49"/>
      <c r="AC28" s="49"/>
      <c r="AD28" s="49"/>
      <c r="AE28" s="49"/>
      <c r="AF28" s="47"/>
      <c r="AG28" s="81"/>
    </row>
    <row r="29" spans="1:33" s="64" customFormat="1" ht="27" customHeight="1" thickBot="1">
      <c r="A29" s="5">
        <v>1</v>
      </c>
      <c r="B29" s="95" t="s">
        <v>80</v>
      </c>
      <c r="C29" s="41"/>
      <c r="D29" s="41"/>
      <c r="E29" s="41"/>
      <c r="F29" s="41"/>
      <c r="G29" s="41"/>
      <c r="H29" s="41"/>
      <c r="I29" s="41"/>
      <c r="J29" s="41"/>
      <c r="K29" s="41"/>
      <c r="L29" s="41"/>
      <c r="M29" s="41"/>
      <c r="N29" s="41"/>
      <c r="O29" s="41"/>
      <c r="P29" s="41"/>
      <c r="Q29" s="41"/>
      <c r="R29" s="41"/>
      <c r="S29" s="49"/>
      <c r="T29" s="49"/>
      <c r="U29" s="49"/>
      <c r="V29" s="49"/>
      <c r="W29" s="49"/>
      <c r="X29" s="49"/>
      <c r="Y29" s="49"/>
      <c r="Z29" s="49"/>
      <c r="AA29" s="49"/>
      <c r="AB29" s="49"/>
      <c r="AC29" s="49">
        <v>65.3</v>
      </c>
      <c r="AD29" s="49">
        <v>65.1</v>
      </c>
      <c r="AE29" s="49">
        <v>55.25</v>
      </c>
      <c r="AF29" s="47">
        <v>61.5</v>
      </c>
      <c r="AG29" s="81"/>
    </row>
    <row r="30" spans="1:33" ht="26.25" customHeight="1" thickBot="1">
      <c r="A30" s="114" t="s">
        <v>24</v>
      </c>
      <c r="B30" s="96" t="s">
        <v>215</v>
      </c>
      <c r="C30" s="16">
        <v>10</v>
      </c>
      <c r="D30" s="16">
        <v>10.5</v>
      </c>
      <c r="E30" s="16">
        <v>8.84</v>
      </c>
      <c r="F30" s="16">
        <v>80</v>
      </c>
      <c r="G30" s="14">
        <f aca="true" t="shared" si="4" ref="G30:G50">J30+M30+P30+S30+V30</f>
        <v>96</v>
      </c>
      <c r="H30" s="14">
        <f aca="true" t="shared" si="5" ref="H30:H50">+K30+N30+Q30+T30+W30</f>
        <v>107.5</v>
      </c>
      <c r="I30" s="14">
        <f aca="true" t="shared" si="6" ref="I30:I50">+L30+O30+R30+U30+X30</f>
        <v>121.91999999999999</v>
      </c>
      <c r="J30" s="16">
        <v>11</v>
      </c>
      <c r="K30" s="8">
        <v>11</v>
      </c>
      <c r="L30" s="8">
        <v>10.85</v>
      </c>
      <c r="M30" s="8">
        <v>16</v>
      </c>
      <c r="N30" s="8">
        <v>16</v>
      </c>
      <c r="O30" s="8">
        <v>18.38</v>
      </c>
      <c r="P30" s="8">
        <v>16</v>
      </c>
      <c r="Q30" s="8">
        <v>24.5</v>
      </c>
      <c r="R30" s="15">
        <v>26.9</v>
      </c>
      <c r="S30" s="74">
        <v>25</v>
      </c>
      <c r="T30" s="74">
        <v>25</v>
      </c>
      <c r="U30" s="75">
        <v>30.16</v>
      </c>
      <c r="V30" s="75">
        <v>28</v>
      </c>
      <c r="W30" s="75">
        <v>31</v>
      </c>
      <c r="X30" s="77">
        <v>35.63</v>
      </c>
      <c r="Y30" s="145">
        <v>287.5</v>
      </c>
      <c r="Z30" s="51">
        <v>37.63</v>
      </c>
      <c r="AA30" s="51">
        <v>37.63</v>
      </c>
      <c r="AB30" s="51">
        <v>45.07</v>
      </c>
      <c r="AC30" s="51"/>
      <c r="AD30" s="51"/>
      <c r="AE30" s="51"/>
      <c r="AF30" s="74"/>
      <c r="AG30" s="81"/>
    </row>
    <row r="31" spans="1:33" ht="27.75" customHeight="1" thickBot="1">
      <c r="A31" s="114" t="s">
        <v>108</v>
      </c>
      <c r="B31" s="96" t="s">
        <v>81</v>
      </c>
      <c r="C31" s="16">
        <v>1.1</v>
      </c>
      <c r="D31" s="16">
        <v>1.1</v>
      </c>
      <c r="E31" s="16">
        <v>1.1</v>
      </c>
      <c r="F31" s="16">
        <v>15</v>
      </c>
      <c r="G31" s="14">
        <f t="shared" si="4"/>
        <v>16.8</v>
      </c>
      <c r="H31" s="14">
        <f t="shared" si="5"/>
        <v>18.42</v>
      </c>
      <c r="I31" s="14">
        <f t="shared" si="6"/>
        <v>15.75</v>
      </c>
      <c r="J31" s="16">
        <v>3.8</v>
      </c>
      <c r="K31" s="8">
        <v>1.71</v>
      </c>
      <c r="L31" s="8">
        <v>1.51</v>
      </c>
      <c r="M31" s="8">
        <v>2</v>
      </c>
      <c r="N31" s="8">
        <v>1.96</v>
      </c>
      <c r="O31" s="8">
        <v>1.91</v>
      </c>
      <c r="P31" s="8">
        <v>2</v>
      </c>
      <c r="Q31" s="8">
        <v>5.75</v>
      </c>
      <c r="R31" s="15">
        <v>3.51</v>
      </c>
      <c r="S31" s="74">
        <v>5</v>
      </c>
      <c r="T31" s="74">
        <v>5</v>
      </c>
      <c r="U31" s="75">
        <v>4.99</v>
      </c>
      <c r="V31" s="75">
        <v>4</v>
      </c>
      <c r="W31" s="75">
        <v>4</v>
      </c>
      <c r="X31" s="51">
        <v>3.83</v>
      </c>
      <c r="Y31" s="145"/>
      <c r="Z31" s="51">
        <v>4</v>
      </c>
      <c r="AA31" s="51">
        <v>4</v>
      </c>
      <c r="AB31" s="51">
        <v>4</v>
      </c>
      <c r="AC31" s="51"/>
      <c r="AD31" s="51"/>
      <c r="AE31" s="51"/>
      <c r="AF31" s="74"/>
      <c r="AG31" s="81"/>
    </row>
    <row r="32" spans="1:33" ht="27.75" customHeight="1" thickBot="1">
      <c r="A32" s="114" t="s">
        <v>117</v>
      </c>
      <c r="B32" s="96" t="s">
        <v>82</v>
      </c>
      <c r="C32" s="16">
        <v>1.8</v>
      </c>
      <c r="D32" s="16">
        <v>1.5</v>
      </c>
      <c r="E32" s="16">
        <v>0.81</v>
      </c>
      <c r="F32" s="16">
        <v>10</v>
      </c>
      <c r="G32" s="14">
        <f t="shared" si="4"/>
        <v>5.5</v>
      </c>
      <c r="H32" s="14">
        <f t="shared" si="5"/>
        <v>4.65</v>
      </c>
      <c r="I32" s="14">
        <f t="shared" si="6"/>
        <v>1.56</v>
      </c>
      <c r="J32" s="16">
        <v>2</v>
      </c>
      <c r="K32" s="8">
        <v>1.9</v>
      </c>
      <c r="L32" s="8">
        <v>1.02</v>
      </c>
      <c r="M32" s="8">
        <v>2</v>
      </c>
      <c r="N32" s="8">
        <v>1.85</v>
      </c>
      <c r="O32" s="8">
        <v>0.31</v>
      </c>
      <c r="P32" s="8">
        <v>1</v>
      </c>
      <c r="Q32" s="8">
        <v>0.4</v>
      </c>
      <c r="R32" s="15">
        <v>0.15</v>
      </c>
      <c r="S32" s="74">
        <v>0.25</v>
      </c>
      <c r="T32" s="74">
        <v>0.25</v>
      </c>
      <c r="U32" s="76">
        <v>0.03</v>
      </c>
      <c r="V32" s="75">
        <v>0.25</v>
      </c>
      <c r="W32" s="75">
        <v>0.25</v>
      </c>
      <c r="X32" s="77">
        <v>0.05</v>
      </c>
      <c r="Y32" s="145"/>
      <c r="Z32" s="51">
        <v>0.1</v>
      </c>
      <c r="AA32" s="51">
        <v>0.1</v>
      </c>
      <c r="AB32" s="51">
        <v>0.01</v>
      </c>
      <c r="AC32" s="51"/>
      <c r="AD32" s="51"/>
      <c r="AE32" s="51"/>
      <c r="AF32" s="74"/>
      <c r="AG32" s="81"/>
    </row>
    <row r="33" spans="1:33" ht="37.5" customHeight="1" thickBot="1">
      <c r="A33" s="114" t="s">
        <v>120</v>
      </c>
      <c r="B33" s="96" t="s">
        <v>241</v>
      </c>
      <c r="C33" s="16">
        <v>2</v>
      </c>
      <c r="D33" s="16">
        <v>0.8</v>
      </c>
      <c r="E33" s="16">
        <v>0.44</v>
      </c>
      <c r="F33" s="16">
        <v>10</v>
      </c>
      <c r="G33" s="14">
        <f t="shared" si="4"/>
        <v>13.200000000000001</v>
      </c>
      <c r="H33" s="14">
        <f t="shared" si="5"/>
        <v>20.45</v>
      </c>
      <c r="I33" s="14">
        <f t="shared" si="6"/>
        <v>24.020000000000003</v>
      </c>
      <c r="J33" s="16">
        <v>1.6</v>
      </c>
      <c r="K33" s="8">
        <v>1.4</v>
      </c>
      <c r="L33" s="8">
        <v>1.18</v>
      </c>
      <c r="M33" s="8">
        <v>1.6</v>
      </c>
      <c r="N33" s="8">
        <v>1.45</v>
      </c>
      <c r="O33" s="8">
        <v>0.31</v>
      </c>
      <c r="P33" s="8">
        <v>1.6</v>
      </c>
      <c r="Q33" s="8">
        <v>1.6</v>
      </c>
      <c r="R33" s="15">
        <v>2.22</v>
      </c>
      <c r="S33" s="74">
        <v>3</v>
      </c>
      <c r="T33" s="74">
        <v>6.6</v>
      </c>
      <c r="U33" s="76">
        <v>9.05</v>
      </c>
      <c r="V33" s="75">
        <v>5.4</v>
      </c>
      <c r="W33" s="75">
        <v>9.4</v>
      </c>
      <c r="X33" s="51">
        <v>11.26</v>
      </c>
      <c r="Y33" s="145"/>
      <c r="Z33" s="51">
        <v>8.8</v>
      </c>
      <c r="AA33" s="51">
        <v>8.8</v>
      </c>
      <c r="AB33" s="51">
        <v>9.34</v>
      </c>
      <c r="AC33" s="51"/>
      <c r="AD33" s="51"/>
      <c r="AE33" s="51"/>
      <c r="AF33" s="74"/>
      <c r="AG33" s="81"/>
    </row>
    <row r="34" spans="1:33" ht="24.75" customHeight="1" thickBot="1">
      <c r="A34" s="114" t="s">
        <v>214</v>
      </c>
      <c r="B34" s="98" t="s">
        <v>83</v>
      </c>
      <c r="C34" s="16">
        <v>0.9</v>
      </c>
      <c r="D34" s="16">
        <v>0.9</v>
      </c>
      <c r="E34" s="16">
        <v>0.83</v>
      </c>
      <c r="F34" s="16">
        <v>5</v>
      </c>
      <c r="G34" s="14">
        <f t="shared" si="4"/>
        <v>5.25</v>
      </c>
      <c r="H34" s="14">
        <f t="shared" si="5"/>
        <v>4.3</v>
      </c>
      <c r="I34" s="14">
        <f t="shared" si="6"/>
        <v>2.33</v>
      </c>
      <c r="J34" s="16">
        <v>1</v>
      </c>
      <c r="K34" s="8">
        <v>0.75</v>
      </c>
      <c r="L34" s="8">
        <v>0.74</v>
      </c>
      <c r="M34" s="8">
        <v>1</v>
      </c>
      <c r="N34" s="8">
        <v>0.75</v>
      </c>
      <c r="O34" s="8">
        <v>0.56</v>
      </c>
      <c r="P34" s="8">
        <v>1</v>
      </c>
      <c r="Q34" s="8">
        <v>0.55</v>
      </c>
      <c r="R34" s="15">
        <v>0.43</v>
      </c>
      <c r="S34" s="74">
        <v>0.75</v>
      </c>
      <c r="T34" s="74">
        <v>0.75</v>
      </c>
      <c r="U34" s="76">
        <v>0.41</v>
      </c>
      <c r="V34" s="75">
        <v>1.5</v>
      </c>
      <c r="W34" s="75">
        <v>1.5</v>
      </c>
      <c r="X34" s="51">
        <v>0.19</v>
      </c>
      <c r="Y34" s="145"/>
      <c r="Z34" s="51">
        <v>1</v>
      </c>
      <c r="AA34" s="51">
        <v>1</v>
      </c>
      <c r="AB34" s="51">
        <v>0.75</v>
      </c>
      <c r="AC34" s="51"/>
      <c r="AD34" s="51"/>
      <c r="AE34" s="51"/>
      <c r="AF34" s="74"/>
      <c r="AG34" s="81"/>
    </row>
    <row r="35" spans="1:33" ht="14.25" customHeight="1" thickBot="1">
      <c r="A35" s="114" t="s">
        <v>163</v>
      </c>
      <c r="B35" s="96" t="s">
        <v>84</v>
      </c>
      <c r="C35" s="16"/>
      <c r="D35" s="16"/>
      <c r="E35" s="16"/>
      <c r="F35" s="16"/>
      <c r="G35" s="14">
        <f t="shared" si="4"/>
        <v>0</v>
      </c>
      <c r="H35" s="14">
        <f t="shared" si="5"/>
        <v>0</v>
      </c>
      <c r="I35" s="14">
        <f t="shared" si="6"/>
        <v>0</v>
      </c>
      <c r="J35" s="16"/>
      <c r="K35" s="8"/>
      <c r="L35" s="8"/>
      <c r="M35" s="8"/>
      <c r="N35" s="8"/>
      <c r="O35" s="8"/>
      <c r="P35" s="8"/>
      <c r="Q35" s="8"/>
      <c r="R35" s="15"/>
      <c r="S35" s="74"/>
      <c r="T35" s="74"/>
      <c r="U35" s="75"/>
      <c r="V35" s="75">
        <v>0</v>
      </c>
      <c r="W35" s="75"/>
      <c r="X35" s="51"/>
      <c r="Y35" s="145"/>
      <c r="Z35" s="51">
        <v>0.5</v>
      </c>
      <c r="AA35" s="51">
        <v>0.5</v>
      </c>
      <c r="AB35" s="51"/>
      <c r="AC35" s="51"/>
      <c r="AD35" s="51"/>
      <c r="AE35" s="51"/>
      <c r="AF35" s="74"/>
      <c r="AG35" s="81"/>
    </row>
    <row r="36" spans="1:33" ht="16.5" customHeight="1" thickBot="1">
      <c r="A36" s="1">
        <v>2</v>
      </c>
      <c r="B36" s="99" t="s">
        <v>217</v>
      </c>
      <c r="C36" s="16">
        <v>5</v>
      </c>
      <c r="D36" s="16">
        <v>5</v>
      </c>
      <c r="E36" s="16">
        <v>6.33</v>
      </c>
      <c r="F36" s="16">
        <v>45</v>
      </c>
      <c r="G36" s="14">
        <f t="shared" si="4"/>
        <v>34.58</v>
      </c>
      <c r="H36" s="14">
        <f t="shared" si="5"/>
        <v>18.490000000000002</v>
      </c>
      <c r="I36" s="14">
        <f t="shared" si="6"/>
        <v>8.32</v>
      </c>
      <c r="J36" s="16">
        <v>7</v>
      </c>
      <c r="K36" s="8">
        <v>5.09</v>
      </c>
      <c r="L36" s="8">
        <v>3.39</v>
      </c>
      <c r="M36" s="8">
        <v>8.48</v>
      </c>
      <c r="N36" s="8">
        <v>4.4</v>
      </c>
      <c r="O36" s="8">
        <v>0.72</v>
      </c>
      <c r="P36" s="8">
        <v>8.1</v>
      </c>
      <c r="Q36" s="8">
        <v>2.1</v>
      </c>
      <c r="R36" s="15">
        <v>1.3</v>
      </c>
      <c r="S36" s="74">
        <v>5</v>
      </c>
      <c r="T36" s="74">
        <v>3.9</v>
      </c>
      <c r="U36" s="76">
        <v>1.27</v>
      </c>
      <c r="V36" s="75">
        <v>6</v>
      </c>
      <c r="W36" s="75">
        <v>3</v>
      </c>
      <c r="X36" s="77">
        <v>1.64</v>
      </c>
      <c r="Y36" s="136">
        <v>20</v>
      </c>
      <c r="Z36" s="51">
        <v>4</v>
      </c>
      <c r="AA36" s="51">
        <v>4</v>
      </c>
      <c r="AB36" s="51">
        <v>1.06</v>
      </c>
      <c r="AC36" s="51">
        <v>2</v>
      </c>
      <c r="AD36" s="51">
        <v>0.5</v>
      </c>
      <c r="AE36" s="51">
        <v>0.06</v>
      </c>
      <c r="AF36" s="74">
        <v>2.5</v>
      </c>
      <c r="AG36" s="81"/>
    </row>
    <row r="37" spans="1:33" ht="25.5" customHeight="1" thickBot="1">
      <c r="A37" s="1">
        <v>3</v>
      </c>
      <c r="B37" s="100" t="s">
        <v>218</v>
      </c>
      <c r="C37" s="16">
        <v>15</v>
      </c>
      <c r="D37" s="16">
        <v>11</v>
      </c>
      <c r="E37" s="16">
        <v>18.27</v>
      </c>
      <c r="F37" s="16">
        <v>10</v>
      </c>
      <c r="G37" s="14">
        <f t="shared" si="4"/>
        <v>12.5</v>
      </c>
      <c r="H37" s="14">
        <f t="shared" si="5"/>
        <v>9.95</v>
      </c>
      <c r="I37" s="14">
        <f t="shared" si="6"/>
        <v>18.53</v>
      </c>
      <c r="J37" s="16"/>
      <c r="K37" s="8">
        <v>3.6</v>
      </c>
      <c r="L37" s="8">
        <v>7.76</v>
      </c>
      <c r="M37" s="8">
        <v>2</v>
      </c>
      <c r="N37" s="8">
        <v>2.6</v>
      </c>
      <c r="O37" s="8">
        <v>6.09</v>
      </c>
      <c r="P37" s="8">
        <v>2</v>
      </c>
      <c r="Q37" s="8">
        <v>1</v>
      </c>
      <c r="R37" s="15">
        <v>1.72</v>
      </c>
      <c r="S37" s="74">
        <v>3</v>
      </c>
      <c r="T37" s="74">
        <v>1.75</v>
      </c>
      <c r="U37" s="75">
        <v>2.52</v>
      </c>
      <c r="V37" s="75">
        <v>5.5</v>
      </c>
      <c r="W37" s="75">
        <v>1</v>
      </c>
      <c r="X37" s="51">
        <v>0.44</v>
      </c>
      <c r="Y37" s="51">
        <v>80</v>
      </c>
      <c r="Z37" s="51">
        <v>1</v>
      </c>
      <c r="AA37" s="51">
        <v>1</v>
      </c>
      <c r="AB37" s="51">
        <v>0.72</v>
      </c>
      <c r="AC37" s="51">
        <v>4</v>
      </c>
      <c r="AD37" s="51">
        <v>4</v>
      </c>
      <c r="AE37" s="51">
        <v>2.25</v>
      </c>
      <c r="AF37" s="74">
        <v>20</v>
      </c>
      <c r="AG37" s="81"/>
    </row>
    <row r="38" spans="1:33" ht="14.25" customHeight="1" thickBot="1">
      <c r="A38" s="1">
        <v>4</v>
      </c>
      <c r="B38" s="101" t="s">
        <v>85</v>
      </c>
      <c r="C38" s="16"/>
      <c r="D38" s="16"/>
      <c r="E38" s="16"/>
      <c r="F38" s="16"/>
      <c r="G38" s="14"/>
      <c r="H38" s="14"/>
      <c r="I38" s="14"/>
      <c r="J38" s="16"/>
      <c r="K38" s="8"/>
      <c r="L38" s="8"/>
      <c r="M38" s="8"/>
      <c r="N38" s="8"/>
      <c r="O38" s="8"/>
      <c r="P38" s="8"/>
      <c r="Q38" s="8"/>
      <c r="R38" s="15"/>
      <c r="S38" s="74"/>
      <c r="T38" s="74"/>
      <c r="U38" s="75"/>
      <c r="V38" s="75"/>
      <c r="W38" s="75"/>
      <c r="X38" s="51"/>
      <c r="Y38" s="51"/>
      <c r="Z38" s="51"/>
      <c r="AA38" s="51"/>
      <c r="AB38" s="51"/>
      <c r="AC38" s="51">
        <v>1</v>
      </c>
      <c r="AD38" s="51">
        <v>1</v>
      </c>
      <c r="AE38" s="51">
        <v>0.87</v>
      </c>
      <c r="AF38" s="74">
        <v>5</v>
      </c>
      <c r="AG38" s="81"/>
    </row>
    <row r="39" spans="1:33" ht="41.25" customHeight="1" thickBot="1">
      <c r="A39" s="1" t="s">
        <v>211</v>
      </c>
      <c r="B39" s="100" t="s">
        <v>86</v>
      </c>
      <c r="C39" s="16"/>
      <c r="D39" s="16"/>
      <c r="E39" s="16"/>
      <c r="F39" s="16">
        <v>5</v>
      </c>
      <c r="G39" s="14">
        <f t="shared" si="4"/>
        <v>1.3</v>
      </c>
      <c r="H39" s="14">
        <f t="shared" si="5"/>
        <v>1.1600000000000001</v>
      </c>
      <c r="I39" s="14">
        <f t="shared" si="6"/>
        <v>0.8</v>
      </c>
      <c r="J39" s="16">
        <v>0.1</v>
      </c>
      <c r="K39" s="8">
        <v>0</v>
      </c>
      <c r="L39" s="8">
        <v>0</v>
      </c>
      <c r="M39" s="8">
        <v>0.1</v>
      </c>
      <c r="N39" s="8">
        <v>0.1</v>
      </c>
      <c r="O39" s="8">
        <v>0</v>
      </c>
      <c r="P39" s="8">
        <v>0.1</v>
      </c>
      <c r="Q39" s="8">
        <v>0.06</v>
      </c>
      <c r="R39" s="15">
        <v>0</v>
      </c>
      <c r="S39" s="74">
        <v>0.5</v>
      </c>
      <c r="T39" s="74">
        <v>0.5</v>
      </c>
      <c r="U39" s="76">
        <v>0.5</v>
      </c>
      <c r="V39" s="75">
        <v>0.5</v>
      </c>
      <c r="W39" s="75">
        <v>0.5</v>
      </c>
      <c r="X39" s="51">
        <v>0.3</v>
      </c>
      <c r="Y39" s="152">
        <v>30</v>
      </c>
      <c r="Z39" s="51">
        <v>0.5</v>
      </c>
      <c r="AA39" s="51">
        <v>0.5</v>
      </c>
      <c r="AB39" s="51">
        <v>0.5</v>
      </c>
      <c r="AC39" s="51"/>
      <c r="AD39" s="51"/>
      <c r="AE39" s="51"/>
      <c r="AF39" s="74"/>
      <c r="AG39" s="81"/>
    </row>
    <row r="40" spans="1:33" ht="14.25" customHeight="1" thickBot="1">
      <c r="A40" s="1" t="s">
        <v>198</v>
      </c>
      <c r="B40" s="100" t="s">
        <v>87</v>
      </c>
      <c r="C40" s="16"/>
      <c r="D40" s="16"/>
      <c r="E40" s="16"/>
      <c r="F40" s="16">
        <v>5</v>
      </c>
      <c r="G40" s="14">
        <f t="shared" si="4"/>
        <v>2.99</v>
      </c>
      <c r="H40" s="14">
        <f t="shared" si="5"/>
        <v>1.01</v>
      </c>
      <c r="I40" s="14">
        <f t="shared" si="6"/>
        <v>0.45</v>
      </c>
      <c r="J40" s="16">
        <v>0.5</v>
      </c>
      <c r="K40" s="8">
        <v>0</v>
      </c>
      <c r="L40" s="8">
        <v>0</v>
      </c>
      <c r="M40" s="8">
        <v>0.5</v>
      </c>
      <c r="N40" s="8">
        <v>0.5</v>
      </c>
      <c r="O40" s="8">
        <v>0.45</v>
      </c>
      <c r="P40" s="8">
        <v>1</v>
      </c>
      <c r="Q40" s="8">
        <v>0.01</v>
      </c>
      <c r="R40" s="15">
        <v>0</v>
      </c>
      <c r="S40" s="74">
        <v>0.5</v>
      </c>
      <c r="T40" s="74">
        <v>0.01</v>
      </c>
      <c r="U40" s="75">
        <v>0</v>
      </c>
      <c r="V40" s="75">
        <v>0.49</v>
      </c>
      <c r="W40" s="75">
        <v>0.49</v>
      </c>
      <c r="X40" s="51"/>
      <c r="Y40" s="152"/>
      <c r="Z40" s="51">
        <v>0.01</v>
      </c>
      <c r="AA40" s="51">
        <v>0.01</v>
      </c>
      <c r="AB40" s="51"/>
      <c r="AC40" s="51"/>
      <c r="AD40" s="51"/>
      <c r="AE40" s="51"/>
      <c r="AF40" s="74"/>
      <c r="AG40" s="81"/>
    </row>
    <row r="41" spans="1:33" ht="27.75" customHeight="1" thickBot="1">
      <c r="A41" s="114" t="s">
        <v>117</v>
      </c>
      <c r="B41" s="100" t="s">
        <v>88</v>
      </c>
      <c r="C41" s="16"/>
      <c r="D41" s="16"/>
      <c r="E41" s="16"/>
      <c r="F41" s="16"/>
      <c r="G41" s="14">
        <f t="shared" si="4"/>
        <v>0</v>
      </c>
      <c r="H41" s="14">
        <f t="shared" si="5"/>
        <v>0</v>
      </c>
      <c r="I41" s="14">
        <f t="shared" si="6"/>
        <v>0</v>
      </c>
      <c r="J41" s="16"/>
      <c r="K41" s="8"/>
      <c r="L41" s="8"/>
      <c r="M41" s="8"/>
      <c r="N41" s="8"/>
      <c r="O41" s="8"/>
      <c r="P41" s="8"/>
      <c r="Q41" s="8"/>
      <c r="R41" s="15"/>
      <c r="S41" s="74"/>
      <c r="T41" s="74"/>
      <c r="U41" s="75"/>
      <c r="V41" s="75"/>
      <c r="W41" s="75"/>
      <c r="X41" s="51"/>
      <c r="Y41" s="152"/>
      <c r="Z41" s="51">
        <v>0.5</v>
      </c>
      <c r="AA41" s="51">
        <v>0.5</v>
      </c>
      <c r="AB41" s="51"/>
      <c r="AC41" s="51"/>
      <c r="AD41" s="51"/>
      <c r="AE41" s="51"/>
      <c r="AF41" s="74"/>
      <c r="AG41" s="81"/>
    </row>
    <row r="42" spans="1:33" ht="13.5" thickBot="1">
      <c r="A42" s="1">
        <v>5</v>
      </c>
      <c r="B42" s="101" t="s">
        <v>89</v>
      </c>
      <c r="C42" s="16"/>
      <c r="D42" s="16"/>
      <c r="E42" s="16"/>
      <c r="F42" s="16"/>
      <c r="G42" s="14"/>
      <c r="H42" s="14"/>
      <c r="I42" s="14"/>
      <c r="J42" s="16"/>
      <c r="K42" s="8"/>
      <c r="L42" s="8"/>
      <c r="M42" s="8"/>
      <c r="N42" s="8"/>
      <c r="O42" s="8"/>
      <c r="P42" s="8"/>
      <c r="Q42" s="8"/>
      <c r="R42" s="15"/>
      <c r="S42" s="74"/>
      <c r="T42" s="74"/>
      <c r="U42" s="75"/>
      <c r="V42" s="75"/>
      <c r="W42" s="75"/>
      <c r="X42" s="51"/>
      <c r="Y42" s="51"/>
      <c r="Z42" s="51"/>
      <c r="AA42" s="51"/>
      <c r="AB42" s="51"/>
      <c r="AC42" s="51">
        <v>1</v>
      </c>
      <c r="AD42" s="51">
        <v>0.01</v>
      </c>
      <c r="AE42" s="51"/>
      <c r="AF42" s="74">
        <v>6</v>
      </c>
      <c r="AG42" s="81"/>
    </row>
    <row r="43" spans="1:33" ht="15.75" customHeight="1" thickBot="1">
      <c r="A43" s="1" t="s">
        <v>211</v>
      </c>
      <c r="B43" s="100" t="s">
        <v>90</v>
      </c>
      <c r="C43" s="16"/>
      <c r="D43" s="16"/>
      <c r="E43" s="16"/>
      <c r="F43" s="16">
        <v>0</v>
      </c>
      <c r="G43" s="14">
        <f t="shared" si="4"/>
        <v>1.01</v>
      </c>
      <c r="H43" s="14">
        <f t="shared" si="5"/>
        <v>0.02</v>
      </c>
      <c r="I43" s="14">
        <f t="shared" si="6"/>
        <v>0</v>
      </c>
      <c r="J43" s="16"/>
      <c r="K43" s="8"/>
      <c r="L43" s="8"/>
      <c r="M43" s="8"/>
      <c r="N43" s="8"/>
      <c r="O43" s="8"/>
      <c r="P43" s="8"/>
      <c r="Q43" s="8"/>
      <c r="R43" s="15">
        <v>0</v>
      </c>
      <c r="S43" s="74">
        <v>1</v>
      </c>
      <c r="T43" s="74">
        <v>0.01</v>
      </c>
      <c r="U43" s="75">
        <v>0</v>
      </c>
      <c r="V43" s="75">
        <v>0.01</v>
      </c>
      <c r="W43" s="75">
        <v>0.01</v>
      </c>
      <c r="X43" s="51"/>
      <c r="Y43" s="152">
        <v>80</v>
      </c>
      <c r="Z43" s="51">
        <v>1</v>
      </c>
      <c r="AA43" s="51">
        <v>1</v>
      </c>
      <c r="AB43" s="51"/>
      <c r="AC43" s="51"/>
      <c r="AD43" s="51"/>
      <c r="AE43" s="51"/>
      <c r="AF43" s="74"/>
      <c r="AG43" s="81"/>
    </row>
    <row r="44" spans="1:33" ht="27.75" customHeight="1" thickBot="1">
      <c r="A44" s="1" t="s">
        <v>198</v>
      </c>
      <c r="B44" s="100" t="s">
        <v>91</v>
      </c>
      <c r="C44" s="16"/>
      <c r="D44" s="16"/>
      <c r="E44" s="16"/>
      <c r="F44" s="16"/>
      <c r="G44" s="14">
        <f t="shared" si="4"/>
        <v>0</v>
      </c>
      <c r="H44" s="14">
        <f t="shared" si="5"/>
        <v>0</v>
      </c>
      <c r="I44" s="14">
        <f t="shared" si="6"/>
        <v>0</v>
      </c>
      <c r="J44" s="16"/>
      <c r="K44" s="8"/>
      <c r="L44" s="8"/>
      <c r="M44" s="8"/>
      <c r="N44" s="8"/>
      <c r="O44" s="8"/>
      <c r="P44" s="8"/>
      <c r="Q44" s="8"/>
      <c r="R44" s="15"/>
      <c r="S44" s="74"/>
      <c r="T44" s="74"/>
      <c r="U44" s="75"/>
      <c r="V44" s="75"/>
      <c r="W44" s="75"/>
      <c r="X44" s="51"/>
      <c r="Y44" s="152"/>
      <c r="Z44" s="51">
        <v>0.5</v>
      </c>
      <c r="AA44" s="51">
        <v>0.5</v>
      </c>
      <c r="AB44" s="51"/>
      <c r="AC44" s="51"/>
      <c r="AD44" s="51"/>
      <c r="AE44" s="51"/>
      <c r="AF44" s="74"/>
      <c r="AG44" s="81"/>
    </row>
    <row r="45" spans="1:33" ht="13.5" thickBot="1">
      <c r="A45" s="1">
        <v>6</v>
      </c>
      <c r="B45" s="101" t="s">
        <v>92</v>
      </c>
      <c r="C45" s="16"/>
      <c r="D45" s="16"/>
      <c r="E45" s="16"/>
      <c r="F45" s="16"/>
      <c r="G45" s="14"/>
      <c r="H45" s="14"/>
      <c r="I45" s="14"/>
      <c r="J45" s="16"/>
      <c r="K45" s="8"/>
      <c r="L45" s="8"/>
      <c r="M45" s="8"/>
      <c r="N45" s="8"/>
      <c r="O45" s="8"/>
      <c r="P45" s="8"/>
      <c r="Q45" s="8"/>
      <c r="R45" s="15"/>
      <c r="S45" s="74"/>
      <c r="T45" s="74"/>
      <c r="U45" s="75"/>
      <c r="V45" s="75"/>
      <c r="W45" s="75"/>
      <c r="X45" s="51"/>
      <c r="Y45" s="51"/>
      <c r="Z45" s="51"/>
      <c r="AA45" s="51"/>
      <c r="AB45" s="51"/>
      <c r="AC45" s="51">
        <v>15.5</v>
      </c>
      <c r="AD45" s="51">
        <v>16.5</v>
      </c>
      <c r="AE45" s="51">
        <v>14.24</v>
      </c>
      <c r="AF45" s="74">
        <v>17</v>
      </c>
      <c r="AG45" s="81"/>
    </row>
    <row r="46" spans="1:33" ht="38.25" customHeight="1" thickBot="1">
      <c r="A46" s="114" t="s">
        <v>24</v>
      </c>
      <c r="B46" s="100" t="s">
        <v>93</v>
      </c>
      <c r="C46" s="16">
        <v>2.4</v>
      </c>
      <c r="D46" s="16">
        <v>2.4</v>
      </c>
      <c r="E46" s="16">
        <v>1.87</v>
      </c>
      <c r="F46" s="16">
        <v>20</v>
      </c>
      <c r="G46" s="14">
        <f t="shared" si="4"/>
        <v>20.5</v>
      </c>
      <c r="H46" s="14">
        <f t="shared" si="5"/>
        <v>25.25</v>
      </c>
      <c r="I46" s="14">
        <f t="shared" si="6"/>
        <v>32.400000000000006</v>
      </c>
      <c r="J46" s="16">
        <v>3</v>
      </c>
      <c r="K46" s="8">
        <v>3</v>
      </c>
      <c r="L46" s="8">
        <v>2.53</v>
      </c>
      <c r="M46" s="8">
        <v>3.25</v>
      </c>
      <c r="N46" s="8">
        <v>3.25</v>
      </c>
      <c r="O46" s="8">
        <v>2.54</v>
      </c>
      <c r="P46" s="8">
        <v>3.25</v>
      </c>
      <c r="Q46" s="8">
        <v>3.1</v>
      </c>
      <c r="R46" s="15">
        <v>6.8</v>
      </c>
      <c r="S46" s="74">
        <v>4.5</v>
      </c>
      <c r="T46" s="74">
        <v>9.4</v>
      </c>
      <c r="U46" s="76">
        <v>10.73</v>
      </c>
      <c r="V46" s="75">
        <v>6.5</v>
      </c>
      <c r="W46" s="75">
        <v>6.5</v>
      </c>
      <c r="X46" s="77">
        <v>9.8</v>
      </c>
      <c r="Y46" s="145">
        <v>94</v>
      </c>
      <c r="Z46" s="51">
        <v>7.5</v>
      </c>
      <c r="AA46" s="51">
        <v>7.5</v>
      </c>
      <c r="AB46" s="51">
        <v>13.81</v>
      </c>
      <c r="AC46" s="51"/>
      <c r="AD46" s="51"/>
      <c r="AE46" s="51"/>
      <c r="AF46" s="74"/>
      <c r="AG46" s="81"/>
    </row>
    <row r="47" spans="1:33" ht="14.25" customHeight="1" thickBot="1">
      <c r="A47" s="114" t="s">
        <v>108</v>
      </c>
      <c r="B47" s="100" t="s">
        <v>94</v>
      </c>
      <c r="C47" s="16"/>
      <c r="D47" s="16"/>
      <c r="E47" s="16"/>
      <c r="F47" s="16">
        <v>0</v>
      </c>
      <c r="G47" s="14">
        <f t="shared" si="4"/>
        <v>11</v>
      </c>
      <c r="H47" s="14">
        <f t="shared" si="5"/>
        <v>1.94</v>
      </c>
      <c r="I47" s="14">
        <f t="shared" si="6"/>
        <v>0</v>
      </c>
      <c r="J47" s="16"/>
      <c r="K47" s="8"/>
      <c r="L47" s="8"/>
      <c r="M47" s="8"/>
      <c r="N47" s="8"/>
      <c r="O47" s="8"/>
      <c r="P47" s="8">
        <v>5</v>
      </c>
      <c r="Q47" s="8">
        <v>1</v>
      </c>
      <c r="R47" s="15">
        <v>0</v>
      </c>
      <c r="S47" s="74">
        <v>5</v>
      </c>
      <c r="T47" s="74">
        <v>0.44</v>
      </c>
      <c r="U47" s="75">
        <v>0</v>
      </c>
      <c r="V47" s="75">
        <v>1</v>
      </c>
      <c r="W47" s="75">
        <v>0.5</v>
      </c>
      <c r="X47" s="51"/>
      <c r="Y47" s="145"/>
      <c r="Z47" s="51">
        <v>1</v>
      </c>
      <c r="AA47" s="51">
        <v>1</v>
      </c>
      <c r="AB47" s="51"/>
      <c r="AC47" s="51"/>
      <c r="AD47" s="51"/>
      <c r="AE47" s="51"/>
      <c r="AF47" s="74"/>
      <c r="AG47" s="81"/>
    </row>
    <row r="48" spans="1:33" ht="14.25" customHeight="1" thickBot="1">
      <c r="A48" s="1">
        <v>7</v>
      </c>
      <c r="B48" s="101" t="s">
        <v>95</v>
      </c>
      <c r="C48" s="16"/>
      <c r="D48" s="16"/>
      <c r="E48" s="16"/>
      <c r="F48" s="16"/>
      <c r="G48" s="14"/>
      <c r="H48" s="14"/>
      <c r="I48" s="14"/>
      <c r="J48" s="16"/>
      <c r="K48" s="8"/>
      <c r="L48" s="8"/>
      <c r="M48" s="8"/>
      <c r="N48" s="8"/>
      <c r="O48" s="8"/>
      <c r="P48" s="8"/>
      <c r="Q48" s="8"/>
      <c r="R48" s="15"/>
      <c r="S48" s="74"/>
      <c r="T48" s="74"/>
      <c r="U48" s="75"/>
      <c r="V48" s="75"/>
      <c r="W48" s="75"/>
      <c r="X48" s="51"/>
      <c r="Y48" s="51"/>
      <c r="Z48" s="51"/>
      <c r="AA48" s="51"/>
      <c r="AB48" s="51"/>
      <c r="AC48" s="51">
        <v>9.25</v>
      </c>
      <c r="AD48" s="51">
        <v>8.71</v>
      </c>
      <c r="AE48" s="51">
        <v>8.36</v>
      </c>
      <c r="AF48" s="74">
        <v>12.5</v>
      </c>
      <c r="AG48" s="81"/>
    </row>
    <row r="49" spans="1:33" ht="27.75" customHeight="1" thickBot="1">
      <c r="A49" s="114" t="s">
        <v>24</v>
      </c>
      <c r="B49" s="100" t="s">
        <v>96</v>
      </c>
      <c r="C49" s="16">
        <v>4</v>
      </c>
      <c r="D49" s="16">
        <v>3.8</v>
      </c>
      <c r="E49" s="16">
        <v>3.98</v>
      </c>
      <c r="F49" s="16">
        <v>30</v>
      </c>
      <c r="G49" s="14">
        <f t="shared" si="4"/>
        <v>33</v>
      </c>
      <c r="H49" s="14">
        <f t="shared" si="5"/>
        <v>30.4</v>
      </c>
      <c r="I49" s="14">
        <f t="shared" si="6"/>
        <v>28.16</v>
      </c>
      <c r="J49" s="16">
        <v>4.5</v>
      </c>
      <c r="K49" s="8">
        <v>4.5</v>
      </c>
      <c r="L49" s="8">
        <v>4.5</v>
      </c>
      <c r="M49" s="8">
        <v>7</v>
      </c>
      <c r="N49" s="8">
        <v>6.9</v>
      </c>
      <c r="O49" s="8">
        <v>5.81</v>
      </c>
      <c r="P49" s="8">
        <v>7</v>
      </c>
      <c r="Q49" s="8">
        <v>4.5</v>
      </c>
      <c r="R49" s="15">
        <v>4.49</v>
      </c>
      <c r="S49" s="74">
        <v>7</v>
      </c>
      <c r="T49" s="74">
        <v>7</v>
      </c>
      <c r="U49" s="76">
        <v>7.16</v>
      </c>
      <c r="V49" s="75">
        <v>7.5</v>
      </c>
      <c r="W49" s="75">
        <v>7.5</v>
      </c>
      <c r="X49" s="77">
        <v>6.2</v>
      </c>
      <c r="Y49" s="145">
        <v>48</v>
      </c>
      <c r="Z49" s="51">
        <v>7.9</v>
      </c>
      <c r="AA49" s="51">
        <v>10.4</v>
      </c>
      <c r="AB49" s="51">
        <v>10</v>
      </c>
      <c r="AC49" s="51"/>
      <c r="AD49" s="51"/>
      <c r="AE49" s="51"/>
      <c r="AF49" s="74"/>
      <c r="AG49" s="81"/>
    </row>
    <row r="50" spans="1:33" ht="27.75" customHeight="1" thickBot="1">
      <c r="A50" s="118" t="s">
        <v>108</v>
      </c>
      <c r="B50" s="100" t="s">
        <v>97</v>
      </c>
      <c r="C50" s="16"/>
      <c r="D50" s="16"/>
      <c r="E50" s="16"/>
      <c r="F50" s="16">
        <v>5</v>
      </c>
      <c r="G50" s="14">
        <f t="shared" si="4"/>
        <v>5</v>
      </c>
      <c r="H50" s="14">
        <f t="shared" si="5"/>
        <v>3.55</v>
      </c>
      <c r="I50" s="14">
        <f t="shared" si="6"/>
        <v>0.47000000000000003</v>
      </c>
      <c r="J50" s="16"/>
      <c r="K50" s="8"/>
      <c r="L50" s="8"/>
      <c r="M50" s="8">
        <v>1</v>
      </c>
      <c r="N50" s="8">
        <v>0.05</v>
      </c>
      <c r="O50" s="8">
        <v>0</v>
      </c>
      <c r="P50" s="8">
        <v>1</v>
      </c>
      <c r="Q50" s="8">
        <v>0.5</v>
      </c>
      <c r="R50" s="15">
        <v>0</v>
      </c>
      <c r="S50" s="74">
        <v>1.5</v>
      </c>
      <c r="T50" s="74">
        <v>1.5</v>
      </c>
      <c r="U50" s="75">
        <v>0.39</v>
      </c>
      <c r="V50" s="75">
        <v>1.5</v>
      </c>
      <c r="W50" s="75">
        <v>1.5</v>
      </c>
      <c r="X50" s="51">
        <v>0.08</v>
      </c>
      <c r="Y50" s="145"/>
      <c r="Z50" s="51">
        <v>1</v>
      </c>
      <c r="AA50" s="51">
        <v>1</v>
      </c>
      <c r="AB50" s="51">
        <v>0.54</v>
      </c>
      <c r="AC50" s="51"/>
      <c r="AD50" s="51"/>
      <c r="AE50" s="51"/>
      <c r="AF50" s="74"/>
      <c r="AG50" s="81"/>
    </row>
    <row r="51" spans="1:33" s="64" customFormat="1" ht="13.5" thickBot="1">
      <c r="A51" s="5"/>
      <c r="B51" s="102" t="s">
        <v>98</v>
      </c>
      <c r="C51" s="41">
        <f aca="true" t="shared" si="7" ref="C51:AB51">SUM(C30:C50)</f>
        <v>42.199999999999996</v>
      </c>
      <c r="D51" s="41">
        <f t="shared" si="7"/>
        <v>37</v>
      </c>
      <c r="E51" s="41">
        <f t="shared" si="7"/>
        <v>42.47</v>
      </c>
      <c r="F51" s="41">
        <f t="shared" si="7"/>
        <v>240</v>
      </c>
      <c r="G51" s="41">
        <f t="shared" si="7"/>
        <v>258.63</v>
      </c>
      <c r="H51" s="41">
        <f t="shared" si="7"/>
        <v>247.09</v>
      </c>
      <c r="I51" s="41">
        <f t="shared" si="7"/>
        <v>254.71</v>
      </c>
      <c r="J51" s="41">
        <f t="shared" si="7"/>
        <v>34.5</v>
      </c>
      <c r="K51" s="41">
        <f t="shared" si="7"/>
        <v>32.95</v>
      </c>
      <c r="L51" s="41">
        <f t="shared" si="7"/>
        <v>33.48</v>
      </c>
      <c r="M51" s="41">
        <f t="shared" si="7"/>
        <v>44.93</v>
      </c>
      <c r="N51" s="41">
        <f t="shared" si="7"/>
        <v>39.81</v>
      </c>
      <c r="O51" s="41">
        <f t="shared" si="7"/>
        <v>37.07999999999999</v>
      </c>
      <c r="P51" s="41">
        <f t="shared" si="7"/>
        <v>49.050000000000004</v>
      </c>
      <c r="Q51" s="41">
        <f t="shared" si="7"/>
        <v>45.07</v>
      </c>
      <c r="R51" s="41">
        <f t="shared" si="7"/>
        <v>47.51999999999999</v>
      </c>
      <c r="S51" s="49">
        <f t="shared" si="7"/>
        <v>62</v>
      </c>
      <c r="T51" s="49">
        <f t="shared" si="7"/>
        <v>62.10999999999999</v>
      </c>
      <c r="U51" s="49">
        <f t="shared" si="7"/>
        <v>67.21000000000001</v>
      </c>
      <c r="V51" s="49">
        <f t="shared" si="7"/>
        <v>68.15</v>
      </c>
      <c r="W51" s="49">
        <f t="shared" si="7"/>
        <v>67.15</v>
      </c>
      <c r="X51" s="49">
        <f t="shared" si="7"/>
        <v>69.41999999999999</v>
      </c>
      <c r="Y51" s="49">
        <f t="shared" si="7"/>
        <v>639.5</v>
      </c>
      <c r="Z51" s="49">
        <f t="shared" si="7"/>
        <v>76.94</v>
      </c>
      <c r="AA51" s="49">
        <f t="shared" si="7"/>
        <v>79.44</v>
      </c>
      <c r="AB51" s="49">
        <f t="shared" si="7"/>
        <v>85.80000000000001</v>
      </c>
      <c r="AC51" s="49">
        <f>SUM(AC29:AC50)</f>
        <v>98.05</v>
      </c>
      <c r="AD51" s="49">
        <f>SUM(AD29:AD50)</f>
        <v>95.82</v>
      </c>
      <c r="AE51" s="49">
        <f>SUM(AE29:AE50)</f>
        <v>81.03</v>
      </c>
      <c r="AF51" s="49">
        <f>SUM(AF29:AF50)</f>
        <v>124.5</v>
      </c>
      <c r="AG51" s="138"/>
    </row>
    <row r="52" spans="1:33" s="64" customFormat="1" ht="13.5" thickBot="1">
      <c r="A52" s="114" t="s">
        <v>117</v>
      </c>
      <c r="B52" s="102" t="s">
        <v>99</v>
      </c>
      <c r="C52" s="41"/>
      <c r="D52" s="41"/>
      <c r="E52" s="41"/>
      <c r="F52" s="41"/>
      <c r="G52" s="41"/>
      <c r="H52" s="41"/>
      <c r="I52" s="41"/>
      <c r="J52" s="41"/>
      <c r="K52" s="41"/>
      <c r="L52" s="41"/>
      <c r="M52" s="41"/>
      <c r="N52" s="41"/>
      <c r="O52" s="41"/>
      <c r="P52" s="41"/>
      <c r="Q52" s="41"/>
      <c r="R52" s="41"/>
      <c r="S52" s="49"/>
      <c r="T52" s="49"/>
      <c r="U52" s="49"/>
      <c r="V52" s="49"/>
      <c r="W52" s="49"/>
      <c r="X52" s="49"/>
      <c r="Y52" s="49"/>
      <c r="Z52" s="49"/>
      <c r="AA52" s="49"/>
      <c r="AB52" s="49"/>
      <c r="AC52" s="49"/>
      <c r="AD52" s="49"/>
      <c r="AE52" s="49"/>
      <c r="AF52" s="47"/>
      <c r="AG52" s="81"/>
    </row>
    <row r="53" spans="1:33" ht="14.25" customHeight="1" thickBot="1">
      <c r="A53" s="1">
        <v>1</v>
      </c>
      <c r="B53" s="100" t="s">
        <v>100</v>
      </c>
      <c r="C53" s="14"/>
      <c r="D53" s="14"/>
      <c r="E53" s="14"/>
      <c r="F53" s="14"/>
      <c r="G53" s="14">
        <f>J53+M53+P53+S53+V53</f>
        <v>0</v>
      </c>
      <c r="H53" s="14">
        <f aca="true" t="shared" si="8" ref="H53:I57">+K53+N53+Q53+T53+W53</f>
        <v>0</v>
      </c>
      <c r="I53" s="14">
        <f t="shared" si="8"/>
        <v>0</v>
      </c>
      <c r="J53" s="14"/>
      <c r="K53" s="8"/>
      <c r="L53" s="8"/>
      <c r="M53" s="8"/>
      <c r="N53" s="8"/>
      <c r="O53" s="8"/>
      <c r="P53" s="8"/>
      <c r="Q53" s="8"/>
      <c r="R53" s="15"/>
      <c r="S53" s="74"/>
      <c r="T53" s="74"/>
      <c r="U53" s="75"/>
      <c r="V53" s="75"/>
      <c r="W53" s="75"/>
      <c r="X53" s="51"/>
      <c r="Y53" s="51">
        <v>20</v>
      </c>
      <c r="Z53" s="51">
        <v>0.5</v>
      </c>
      <c r="AA53" s="51">
        <v>0.5</v>
      </c>
      <c r="AB53" s="51"/>
      <c r="AC53" s="51">
        <v>0.01</v>
      </c>
      <c r="AD53" s="51">
        <v>0.01</v>
      </c>
      <c r="AE53" s="51"/>
      <c r="AF53" s="74">
        <v>0.01</v>
      </c>
      <c r="AG53" s="81"/>
    </row>
    <row r="54" spans="1:33" ht="13.5" customHeight="1" thickBot="1">
      <c r="A54" s="1">
        <v>2</v>
      </c>
      <c r="B54" s="100" t="s">
        <v>101</v>
      </c>
      <c r="C54" s="16"/>
      <c r="D54" s="16"/>
      <c r="E54" s="16"/>
      <c r="F54" s="16"/>
      <c r="G54" s="14">
        <f>J54+M54+P54+S54+V54</f>
        <v>0</v>
      </c>
      <c r="H54" s="14">
        <f t="shared" si="8"/>
        <v>0</v>
      </c>
      <c r="I54" s="14">
        <f t="shared" si="8"/>
        <v>0</v>
      </c>
      <c r="J54" s="16"/>
      <c r="K54" s="8"/>
      <c r="L54" s="8"/>
      <c r="M54" s="8"/>
      <c r="N54" s="8"/>
      <c r="O54" s="8"/>
      <c r="P54" s="8"/>
      <c r="Q54" s="8"/>
      <c r="R54" s="15"/>
      <c r="S54" s="74"/>
      <c r="T54" s="74"/>
      <c r="U54" s="75"/>
      <c r="V54" s="75"/>
      <c r="W54" s="75"/>
      <c r="X54" s="51"/>
      <c r="Y54" s="51">
        <v>30</v>
      </c>
      <c r="Z54" s="51">
        <v>0.5</v>
      </c>
      <c r="AA54" s="51">
        <v>0.5</v>
      </c>
      <c r="AB54" s="51"/>
      <c r="AC54" s="51">
        <v>0.1</v>
      </c>
      <c r="AD54" s="51">
        <v>1</v>
      </c>
      <c r="AE54" s="51"/>
      <c r="AF54" s="74">
        <v>2.25</v>
      </c>
      <c r="AG54" s="81"/>
    </row>
    <row r="55" spans="1:33" ht="13.5" customHeight="1" thickBot="1">
      <c r="A55" s="1">
        <v>3</v>
      </c>
      <c r="B55" s="100" t="s">
        <v>219</v>
      </c>
      <c r="C55" s="16"/>
      <c r="D55" s="16"/>
      <c r="E55" s="16"/>
      <c r="F55" s="16"/>
      <c r="G55" s="14">
        <f>J55+M55+P55+S55+V55</f>
        <v>0</v>
      </c>
      <c r="H55" s="14">
        <f t="shared" si="8"/>
        <v>0</v>
      </c>
      <c r="I55" s="14">
        <f t="shared" si="8"/>
        <v>0</v>
      </c>
      <c r="J55" s="16"/>
      <c r="K55" s="8"/>
      <c r="L55" s="8"/>
      <c r="M55" s="8"/>
      <c r="N55" s="8"/>
      <c r="O55" s="8"/>
      <c r="P55" s="8"/>
      <c r="Q55" s="8"/>
      <c r="R55" s="15"/>
      <c r="S55" s="74"/>
      <c r="T55" s="74"/>
      <c r="U55" s="75"/>
      <c r="V55" s="75"/>
      <c r="W55" s="75"/>
      <c r="X55" s="51"/>
      <c r="Y55" s="51">
        <v>10</v>
      </c>
      <c r="Z55" s="51">
        <v>0.5</v>
      </c>
      <c r="AA55" s="51">
        <v>0.5</v>
      </c>
      <c r="AB55" s="51"/>
      <c r="AC55" s="51">
        <v>0.01</v>
      </c>
      <c r="AD55" s="51">
        <v>0.01</v>
      </c>
      <c r="AE55" s="51"/>
      <c r="AF55" s="74">
        <v>0.01</v>
      </c>
      <c r="AG55" s="81"/>
    </row>
    <row r="56" spans="1:33" ht="39.75" customHeight="1" thickBot="1">
      <c r="A56" s="1">
        <v>4</v>
      </c>
      <c r="B56" s="100" t="s">
        <v>220</v>
      </c>
      <c r="C56" s="16"/>
      <c r="D56" s="16"/>
      <c r="E56" s="16"/>
      <c r="F56" s="16"/>
      <c r="G56" s="14">
        <f>J56+M56+P56+S56+V56</f>
        <v>0</v>
      </c>
      <c r="H56" s="14">
        <f t="shared" si="8"/>
        <v>0</v>
      </c>
      <c r="I56" s="14">
        <f t="shared" si="8"/>
        <v>0</v>
      </c>
      <c r="J56" s="16"/>
      <c r="K56" s="8"/>
      <c r="L56" s="8"/>
      <c r="M56" s="8"/>
      <c r="N56" s="8"/>
      <c r="O56" s="8"/>
      <c r="P56" s="8"/>
      <c r="Q56" s="8"/>
      <c r="R56" s="15"/>
      <c r="S56" s="74"/>
      <c r="T56" s="74"/>
      <c r="U56" s="75"/>
      <c r="V56" s="75">
        <v>0</v>
      </c>
      <c r="W56" s="75"/>
      <c r="X56" s="51"/>
      <c r="Y56" s="51">
        <v>12</v>
      </c>
      <c r="Z56" s="51">
        <v>0.5</v>
      </c>
      <c r="AA56" s="51">
        <v>0.5</v>
      </c>
      <c r="AB56" s="51"/>
      <c r="AC56" s="51">
        <v>0.1</v>
      </c>
      <c r="AD56" s="51">
        <v>0.01</v>
      </c>
      <c r="AE56" s="51"/>
      <c r="AF56" s="74">
        <v>0.1</v>
      </c>
      <c r="AG56" s="81"/>
    </row>
    <row r="57" spans="1:33" ht="27.75" customHeight="1" thickBot="1">
      <c r="A57" s="1">
        <v>5</v>
      </c>
      <c r="B57" s="100" t="s">
        <v>221</v>
      </c>
      <c r="C57" s="14"/>
      <c r="D57" s="14"/>
      <c r="E57" s="14"/>
      <c r="F57" s="14"/>
      <c r="G57" s="14">
        <f>J57+M57+P57+S57+V57</f>
        <v>0</v>
      </c>
      <c r="H57" s="14">
        <f t="shared" si="8"/>
        <v>0</v>
      </c>
      <c r="I57" s="14">
        <f t="shared" si="8"/>
        <v>0</v>
      </c>
      <c r="J57" s="14"/>
      <c r="K57" s="8"/>
      <c r="L57" s="8"/>
      <c r="M57" s="8"/>
      <c r="N57" s="8"/>
      <c r="O57" s="8"/>
      <c r="P57" s="8"/>
      <c r="Q57" s="8"/>
      <c r="R57" s="15"/>
      <c r="S57" s="74"/>
      <c r="T57" s="74"/>
      <c r="U57" s="75"/>
      <c r="V57" s="75"/>
      <c r="W57" s="75"/>
      <c r="X57" s="51"/>
      <c r="Y57" s="51">
        <v>20</v>
      </c>
      <c r="Z57" s="51">
        <v>0.5</v>
      </c>
      <c r="AA57" s="51">
        <v>0.5</v>
      </c>
      <c r="AB57" s="51"/>
      <c r="AC57" s="51">
        <v>0.01</v>
      </c>
      <c r="AD57" s="51">
        <v>0.01</v>
      </c>
      <c r="AE57" s="51"/>
      <c r="AF57" s="74">
        <v>0.01</v>
      </c>
      <c r="AG57" s="81"/>
    </row>
    <row r="58" spans="1:33" s="64" customFormat="1" ht="13.5" thickBot="1">
      <c r="A58" s="5"/>
      <c r="B58" s="102" t="s">
        <v>102</v>
      </c>
      <c r="C58" s="43">
        <f>SUM(C53:C57)</f>
        <v>0</v>
      </c>
      <c r="D58" s="43">
        <f aca="true" t="shared" si="9" ref="D58:AE58">SUM(D53:D57)</f>
        <v>0</v>
      </c>
      <c r="E58" s="43">
        <f t="shared" si="9"/>
        <v>0</v>
      </c>
      <c r="F58" s="43">
        <f t="shared" si="9"/>
        <v>0</v>
      </c>
      <c r="G58" s="43">
        <f t="shared" si="9"/>
        <v>0</v>
      </c>
      <c r="H58" s="43">
        <f t="shared" si="9"/>
        <v>0</v>
      </c>
      <c r="I58" s="43">
        <f t="shared" si="9"/>
        <v>0</v>
      </c>
      <c r="J58" s="43">
        <f t="shared" si="9"/>
        <v>0</v>
      </c>
      <c r="K58" s="43">
        <f t="shared" si="9"/>
        <v>0</v>
      </c>
      <c r="L58" s="43">
        <f t="shared" si="9"/>
        <v>0</v>
      </c>
      <c r="M58" s="43">
        <f t="shared" si="9"/>
        <v>0</v>
      </c>
      <c r="N58" s="43">
        <f t="shared" si="9"/>
        <v>0</v>
      </c>
      <c r="O58" s="43">
        <f t="shared" si="9"/>
        <v>0</v>
      </c>
      <c r="P58" s="43">
        <f t="shared" si="9"/>
        <v>0</v>
      </c>
      <c r="Q58" s="43">
        <f t="shared" si="9"/>
        <v>0</v>
      </c>
      <c r="R58" s="43">
        <f t="shared" si="9"/>
        <v>0</v>
      </c>
      <c r="S58" s="47">
        <f t="shared" si="9"/>
        <v>0</v>
      </c>
      <c r="T58" s="47">
        <f t="shared" si="9"/>
        <v>0</v>
      </c>
      <c r="U58" s="47">
        <f t="shared" si="9"/>
        <v>0</v>
      </c>
      <c r="V58" s="47">
        <f t="shared" si="9"/>
        <v>0</v>
      </c>
      <c r="W58" s="47">
        <f t="shared" si="9"/>
        <v>0</v>
      </c>
      <c r="X58" s="47">
        <f t="shared" si="9"/>
        <v>0</v>
      </c>
      <c r="Y58" s="47">
        <f t="shared" si="9"/>
        <v>92</v>
      </c>
      <c r="Z58" s="47">
        <f t="shared" si="9"/>
        <v>2.5</v>
      </c>
      <c r="AA58" s="47">
        <f t="shared" si="9"/>
        <v>2.5</v>
      </c>
      <c r="AB58" s="49">
        <f t="shared" si="9"/>
        <v>0</v>
      </c>
      <c r="AC58" s="49">
        <f t="shared" si="9"/>
        <v>0.23</v>
      </c>
      <c r="AD58" s="49">
        <f t="shared" si="9"/>
        <v>1.04</v>
      </c>
      <c r="AE58" s="49">
        <f t="shared" si="9"/>
        <v>0</v>
      </c>
      <c r="AF58" s="47">
        <f>SUM(AF53:AF57)</f>
        <v>2.3799999999999994</v>
      </c>
      <c r="AG58" s="139"/>
    </row>
    <row r="59" spans="1:33" s="64" customFormat="1" ht="13.5" thickBot="1">
      <c r="A59" s="5"/>
      <c r="B59" s="102" t="s">
        <v>103</v>
      </c>
      <c r="C59" s="43">
        <f aca="true" t="shared" si="10" ref="C59:AE59">SUM(C27,C51,C58)</f>
        <v>98.44999999999999</v>
      </c>
      <c r="D59" s="43">
        <f t="shared" si="10"/>
        <v>95.85</v>
      </c>
      <c r="E59" s="43">
        <f t="shared" si="10"/>
        <v>107.41</v>
      </c>
      <c r="F59" s="43">
        <f t="shared" si="10"/>
        <v>917.94</v>
      </c>
      <c r="G59" s="43">
        <f t="shared" si="10"/>
        <v>755.38</v>
      </c>
      <c r="H59" s="43">
        <f t="shared" si="10"/>
        <v>757.1400000000001</v>
      </c>
      <c r="I59" s="43">
        <f t="shared" si="10"/>
        <v>955.53</v>
      </c>
      <c r="J59" s="43">
        <f t="shared" si="10"/>
        <v>143.5</v>
      </c>
      <c r="K59" s="43">
        <f t="shared" si="10"/>
        <v>134.57999999999998</v>
      </c>
      <c r="L59" s="43">
        <f t="shared" si="10"/>
        <v>153.98</v>
      </c>
      <c r="M59" s="43">
        <f t="shared" si="10"/>
        <v>144.12</v>
      </c>
      <c r="N59" s="43">
        <f t="shared" si="10"/>
        <v>142.41</v>
      </c>
      <c r="O59" s="43">
        <f t="shared" si="10"/>
        <v>180.03999999999996</v>
      </c>
      <c r="P59" s="43">
        <f t="shared" si="10"/>
        <v>144.65</v>
      </c>
      <c r="Q59" s="43">
        <f t="shared" si="10"/>
        <v>137.4</v>
      </c>
      <c r="R59" s="43">
        <f t="shared" si="10"/>
        <v>171.22</v>
      </c>
      <c r="S59" s="47">
        <f t="shared" si="10"/>
        <v>157.03</v>
      </c>
      <c r="T59" s="47">
        <f t="shared" si="10"/>
        <v>168.49</v>
      </c>
      <c r="U59" s="47">
        <f t="shared" si="10"/>
        <v>224.28</v>
      </c>
      <c r="V59" s="47">
        <f t="shared" si="10"/>
        <v>166.08</v>
      </c>
      <c r="W59" s="47">
        <f t="shared" si="10"/>
        <v>174.26</v>
      </c>
      <c r="X59" s="47">
        <f t="shared" si="10"/>
        <v>226.01</v>
      </c>
      <c r="Y59" s="47">
        <f t="shared" si="10"/>
        <v>1806.05</v>
      </c>
      <c r="Z59" s="47">
        <f t="shared" si="10"/>
        <v>195.45999999999998</v>
      </c>
      <c r="AA59" s="47">
        <f t="shared" si="10"/>
        <v>197.95999999999998</v>
      </c>
      <c r="AB59" s="49">
        <f t="shared" si="10"/>
        <v>224.75000000000003</v>
      </c>
      <c r="AC59" s="49">
        <f t="shared" si="10"/>
        <v>239.67</v>
      </c>
      <c r="AD59" s="49">
        <f t="shared" si="10"/>
        <v>272.86</v>
      </c>
      <c r="AE59" s="49">
        <f t="shared" si="10"/>
        <v>307.20000000000005</v>
      </c>
      <c r="AF59" s="47">
        <f>SUM(AF27,AF51,AF58)</f>
        <v>361.65</v>
      </c>
      <c r="AG59" s="139"/>
    </row>
    <row r="60" spans="1:33" s="64" customFormat="1" ht="12.75">
      <c r="A60" s="5"/>
      <c r="B60" s="42"/>
      <c r="C60" s="43"/>
      <c r="D60" s="43"/>
      <c r="E60" s="43"/>
      <c r="F60" s="43"/>
      <c r="G60" s="43"/>
      <c r="H60" s="43"/>
      <c r="I60" s="43"/>
      <c r="J60" s="43"/>
      <c r="K60" s="43"/>
      <c r="L60" s="43"/>
      <c r="M60" s="43"/>
      <c r="N60" s="43"/>
      <c r="O60" s="43"/>
      <c r="P60" s="43"/>
      <c r="Q60" s="43"/>
      <c r="R60" s="43"/>
      <c r="S60" s="47"/>
      <c r="T60" s="47"/>
      <c r="U60" s="47"/>
      <c r="V60" s="47"/>
      <c r="W60" s="47"/>
      <c r="X60" s="47"/>
      <c r="Y60" s="47"/>
      <c r="Z60" s="47"/>
      <c r="AA60" s="47"/>
      <c r="AB60" s="49"/>
      <c r="AC60" s="49"/>
      <c r="AD60" s="49"/>
      <c r="AE60" s="49"/>
      <c r="AF60" s="47"/>
      <c r="AG60" s="81"/>
    </row>
    <row r="61" spans="1:33" s="64" customFormat="1" ht="13.5" thickBot="1">
      <c r="A61" s="5" t="s">
        <v>18</v>
      </c>
      <c r="B61" s="91" t="s">
        <v>104</v>
      </c>
      <c r="C61" s="43"/>
      <c r="D61" s="43"/>
      <c r="E61" s="43"/>
      <c r="F61" s="43"/>
      <c r="G61" s="43"/>
      <c r="H61" s="43"/>
      <c r="I61" s="43"/>
      <c r="J61" s="43"/>
      <c r="K61" s="43"/>
      <c r="L61" s="43"/>
      <c r="M61" s="43"/>
      <c r="N61" s="43"/>
      <c r="O61" s="43"/>
      <c r="P61" s="43"/>
      <c r="Q61" s="43"/>
      <c r="R61" s="43"/>
      <c r="S61" s="47"/>
      <c r="T61" s="47"/>
      <c r="U61" s="47"/>
      <c r="V61" s="47"/>
      <c r="W61" s="47"/>
      <c r="X61" s="47"/>
      <c r="Y61" s="47"/>
      <c r="Z61" s="47"/>
      <c r="AA61" s="47"/>
      <c r="AB61" s="49"/>
      <c r="AC61" s="49"/>
      <c r="AD61" s="49"/>
      <c r="AE61" s="49"/>
      <c r="AF61" s="47"/>
      <c r="AG61" s="81"/>
    </row>
    <row r="62" spans="1:33" s="64" customFormat="1" ht="13.5" thickBot="1">
      <c r="A62" s="103" t="s">
        <v>24</v>
      </c>
      <c r="B62" s="104" t="s">
        <v>105</v>
      </c>
      <c r="C62" s="43"/>
      <c r="D62" s="43"/>
      <c r="E62" s="43"/>
      <c r="F62" s="43"/>
      <c r="G62" s="43"/>
      <c r="H62" s="43"/>
      <c r="I62" s="43"/>
      <c r="J62" s="43"/>
      <c r="K62" s="43"/>
      <c r="L62" s="43"/>
      <c r="M62" s="43"/>
      <c r="N62" s="43"/>
      <c r="O62" s="43"/>
      <c r="P62" s="43"/>
      <c r="Q62" s="43"/>
      <c r="R62" s="43"/>
      <c r="S62" s="47"/>
      <c r="T62" s="47"/>
      <c r="U62" s="47"/>
      <c r="V62" s="47"/>
      <c r="W62" s="47"/>
      <c r="X62" s="47"/>
      <c r="Y62" s="47"/>
      <c r="Z62" s="47"/>
      <c r="AA62" s="47"/>
      <c r="AB62" s="49"/>
      <c r="AC62" s="49"/>
      <c r="AD62" s="49"/>
      <c r="AE62" s="49"/>
      <c r="AF62" s="47"/>
      <c r="AG62" s="81"/>
    </row>
    <row r="63" spans="1:33" ht="14.25" customHeight="1" thickBot="1">
      <c r="A63" s="105">
        <v>1</v>
      </c>
      <c r="B63" s="100" t="s">
        <v>106</v>
      </c>
      <c r="C63" s="14">
        <v>5</v>
      </c>
      <c r="D63" s="14">
        <v>5</v>
      </c>
      <c r="E63" s="14">
        <v>5.5</v>
      </c>
      <c r="F63" s="14">
        <v>36</v>
      </c>
      <c r="G63" s="14">
        <f>J63+M63+P63+S63+V63</f>
        <v>46</v>
      </c>
      <c r="H63" s="14">
        <f>+K63+N63+Q63+T63+W63</f>
        <v>42.75</v>
      </c>
      <c r="I63" s="14">
        <f>+L63+O63+R63+U63+X63</f>
        <v>47.29</v>
      </c>
      <c r="J63" s="14">
        <v>6.5</v>
      </c>
      <c r="K63" s="8">
        <v>6</v>
      </c>
      <c r="L63" s="8">
        <v>7.21</v>
      </c>
      <c r="M63" s="8">
        <v>8.5</v>
      </c>
      <c r="N63" s="8">
        <v>8.5</v>
      </c>
      <c r="O63" s="8">
        <v>9.58</v>
      </c>
      <c r="P63" s="8">
        <v>10.5</v>
      </c>
      <c r="Q63" s="8">
        <v>9.75</v>
      </c>
      <c r="R63" s="15">
        <v>9.46</v>
      </c>
      <c r="S63" s="74">
        <v>10.5</v>
      </c>
      <c r="T63" s="74">
        <v>8.5</v>
      </c>
      <c r="U63" s="76">
        <v>9.54</v>
      </c>
      <c r="V63" s="75">
        <v>10</v>
      </c>
      <c r="W63" s="75">
        <v>10</v>
      </c>
      <c r="X63" s="51">
        <v>11.5</v>
      </c>
      <c r="Y63" s="152">
        <v>65</v>
      </c>
      <c r="Z63" s="51">
        <v>11.5</v>
      </c>
      <c r="AA63" s="51">
        <v>11.5</v>
      </c>
      <c r="AB63" s="51">
        <v>13.14</v>
      </c>
      <c r="AC63" s="51">
        <v>14</v>
      </c>
      <c r="AD63" s="51">
        <v>10.8</v>
      </c>
      <c r="AE63" s="51">
        <v>11.47</v>
      </c>
      <c r="AF63" s="74">
        <v>15</v>
      </c>
      <c r="AG63" s="81"/>
    </row>
    <row r="64" spans="1:33" ht="37.5" customHeight="1" thickBot="1">
      <c r="A64" s="106" t="s">
        <v>24</v>
      </c>
      <c r="B64" s="100" t="s">
        <v>107</v>
      </c>
      <c r="C64" s="14"/>
      <c r="D64" s="14"/>
      <c r="E64" s="14"/>
      <c r="F64" s="14"/>
      <c r="G64" s="14">
        <f>J64+M64+P64+S64+V64</f>
        <v>0</v>
      </c>
      <c r="H64" s="14">
        <f>+K64+N64+Q64+T64+W64</f>
        <v>0</v>
      </c>
      <c r="I64" s="14">
        <f>+L64+O64+R64+U64+X64</f>
        <v>0</v>
      </c>
      <c r="J64" s="14"/>
      <c r="K64" s="8"/>
      <c r="L64" s="8"/>
      <c r="M64" s="8"/>
      <c r="N64" s="8"/>
      <c r="O64" s="8"/>
      <c r="P64" s="8"/>
      <c r="Q64" s="8"/>
      <c r="R64" s="15"/>
      <c r="S64" s="74"/>
      <c r="T64" s="74"/>
      <c r="U64" s="76"/>
      <c r="V64" s="75"/>
      <c r="W64" s="75"/>
      <c r="X64" s="51"/>
      <c r="Y64" s="152"/>
      <c r="Z64" s="51">
        <v>0.5</v>
      </c>
      <c r="AA64" s="51">
        <v>0.5</v>
      </c>
      <c r="AB64" s="51"/>
      <c r="AC64" s="51"/>
      <c r="AD64" s="51"/>
      <c r="AE64" s="51"/>
      <c r="AF64" s="74"/>
      <c r="AG64" s="81"/>
    </row>
    <row r="65" spans="1:33" ht="13.5" thickBot="1">
      <c r="A65" s="106" t="s">
        <v>108</v>
      </c>
      <c r="B65" s="107" t="s">
        <v>68</v>
      </c>
      <c r="C65" s="14"/>
      <c r="D65" s="14"/>
      <c r="E65" s="14"/>
      <c r="F65" s="14"/>
      <c r="G65" s="14"/>
      <c r="H65" s="14"/>
      <c r="I65" s="14"/>
      <c r="J65" s="14"/>
      <c r="K65" s="8"/>
      <c r="L65" s="8"/>
      <c r="M65" s="8"/>
      <c r="N65" s="8"/>
      <c r="O65" s="8"/>
      <c r="P65" s="8"/>
      <c r="Q65" s="8"/>
      <c r="R65" s="15"/>
      <c r="S65" s="74"/>
      <c r="T65" s="74"/>
      <c r="U65" s="76"/>
      <c r="V65" s="75"/>
      <c r="W65" s="75"/>
      <c r="X65" s="51"/>
      <c r="Y65" s="51"/>
      <c r="Z65" s="51"/>
      <c r="AA65" s="51"/>
      <c r="AB65" s="51"/>
      <c r="AC65" s="51"/>
      <c r="AD65" s="51"/>
      <c r="AE65" s="51"/>
      <c r="AF65" s="74"/>
      <c r="AG65" s="81"/>
    </row>
    <row r="66" spans="1:33" ht="13.5" thickBot="1">
      <c r="A66" s="105">
        <v>1</v>
      </c>
      <c r="B66" s="100" t="s">
        <v>109</v>
      </c>
      <c r="C66" s="14">
        <v>4.4</v>
      </c>
      <c r="D66" s="14">
        <v>4.1</v>
      </c>
      <c r="E66" s="14">
        <v>4.93</v>
      </c>
      <c r="F66" s="14">
        <v>32</v>
      </c>
      <c r="G66" s="14">
        <f>J66+M66+P66+S66+V66</f>
        <v>39.5</v>
      </c>
      <c r="H66" s="14">
        <f>+K66+N66+Q66+T66+W66</f>
        <v>35.55</v>
      </c>
      <c r="I66" s="14">
        <f>+L66+O66+R66+U66+X66</f>
        <v>39.519999999999996</v>
      </c>
      <c r="J66" s="14">
        <v>5</v>
      </c>
      <c r="K66" s="8">
        <v>4.6</v>
      </c>
      <c r="L66" s="8">
        <v>5.2</v>
      </c>
      <c r="M66" s="8">
        <v>6.5</v>
      </c>
      <c r="N66" s="8">
        <v>6.4</v>
      </c>
      <c r="O66" s="8">
        <v>7.37</v>
      </c>
      <c r="P66" s="8">
        <v>9.5</v>
      </c>
      <c r="Q66" s="8">
        <v>8.45</v>
      </c>
      <c r="R66" s="15">
        <v>9.48</v>
      </c>
      <c r="S66" s="74">
        <v>9.5</v>
      </c>
      <c r="T66" s="74">
        <v>7.1</v>
      </c>
      <c r="U66" s="76">
        <v>7.47</v>
      </c>
      <c r="V66" s="75">
        <v>9</v>
      </c>
      <c r="W66" s="75">
        <v>9</v>
      </c>
      <c r="X66" s="77">
        <v>10</v>
      </c>
      <c r="Y66" s="136">
        <v>60</v>
      </c>
      <c r="Z66" s="51">
        <v>9</v>
      </c>
      <c r="AA66" s="51">
        <v>9</v>
      </c>
      <c r="AB66" s="51">
        <v>11.64</v>
      </c>
      <c r="AC66" s="51">
        <v>11.45</v>
      </c>
      <c r="AD66" s="51">
        <v>11.45</v>
      </c>
      <c r="AE66" s="51">
        <v>14.41</v>
      </c>
      <c r="AF66" s="74">
        <v>12.5</v>
      </c>
      <c r="AG66" s="81"/>
    </row>
    <row r="67" spans="1:33" ht="13.5" thickBot="1">
      <c r="A67" s="105"/>
      <c r="B67" s="107" t="s">
        <v>110</v>
      </c>
      <c r="C67" s="43">
        <f>SUM(C63:C66)</f>
        <v>9.4</v>
      </c>
      <c r="D67" s="43">
        <f aca="true" t="shared" si="11" ref="D67:AF67">SUM(D63:D66)</f>
        <v>9.1</v>
      </c>
      <c r="E67" s="43">
        <f t="shared" si="11"/>
        <v>10.43</v>
      </c>
      <c r="F67" s="43">
        <f t="shared" si="11"/>
        <v>68</v>
      </c>
      <c r="G67" s="43">
        <f t="shared" si="11"/>
        <v>85.5</v>
      </c>
      <c r="H67" s="43">
        <f t="shared" si="11"/>
        <v>78.3</v>
      </c>
      <c r="I67" s="43">
        <f t="shared" si="11"/>
        <v>86.81</v>
      </c>
      <c r="J67" s="43">
        <f t="shared" si="11"/>
        <v>11.5</v>
      </c>
      <c r="K67" s="43">
        <f t="shared" si="11"/>
        <v>10.6</v>
      </c>
      <c r="L67" s="43">
        <f t="shared" si="11"/>
        <v>12.41</v>
      </c>
      <c r="M67" s="43">
        <f t="shared" si="11"/>
        <v>15</v>
      </c>
      <c r="N67" s="43">
        <f t="shared" si="11"/>
        <v>14.9</v>
      </c>
      <c r="O67" s="43">
        <f t="shared" si="11"/>
        <v>16.95</v>
      </c>
      <c r="P67" s="43">
        <f t="shared" si="11"/>
        <v>20</v>
      </c>
      <c r="Q67" s="43">
        <f t="shared" si="11"/>
        <v>18.2</v>
      </c>
      <c r="R67" s="43">
        <f t="shared" si="11"/>
        <v>18.94</v>
      </c>
      <c r="S67" s="47">
        <f t="shared" si="11"/>
        <v>20</v>
      </c>
      <c r="T67" s="47">
        <f t="shared" si="11"/>
        <v>15.6</v>
      </c>
      <c r="U67" s="47">
        <f t="shared" si="11"/>
        <v>17.009999999999998</v>
      </c>
      <c r="V67" s="47">
        <f t="shared" si="11"/>
        <v>19</v>
      </c>
      <c r="W67" s="47">
        <f t="shared" si="11"/>
        <v>19</v>
      </c>
      <c r="X67" s="47">
        <f t="shared" si="11"/>
        <v>21.5</v>
      </c>
      <c r="Y67" s="47">
        <f t="shared" si="11"/>
        <v>125</v>
      </c>
      <c r="Z67" s="47">
        <f t="shared" si="11"/>
        <v>21</v>
      </c>
      <c r="AA67" s="47">
        <f t="shared" si="11"/>
        <v>21</v>
      </c>
      <c r="AB67" s="49">
        <f t="shared" si="11"/>
        <v>24.78</v>
      </c>
      <c r="AC67" s="49">
        <f t="shared" si="11"/>
        <v>25.45</v>
      </c>
      <c r="AD67" s="49">
        <f t="shared" si="11"/>
        <v>22.25</v>
      </c>
      <c r="AE67" s="49">
        <f t="shared" si="11"/>
        <v>25.880000000000003</v>
      </c>
      <c r="AF67" s="47">
        <f t="shared" si="11"/>
        <v>27.5</v>
      </c>
      <c r="AG67" s="139"/>
    </row>
    <row r="68" spans="1:33" ht="13.5" thickBot="1">
      <c r="A68" s="1"/>
      <c r="B68" s="6"/>
      <c r="C68" s="43"/>
      <c r="D68" s="43"/>
      <c r="E68" s="43"/>
      <c r="F68" s="43"/>
      <c r="G68" s="43"/>
      <c r="H68" s="43"/>
      <c r="I68" s="43"/>
      <c r="J68" s="43"/>
      <c r="K68" s="43"/>
      <c r="L68" s="43"/>
      <c r="M68" s="43"/>
      <c r="N68" s="43"/>
      <c r="O68" s="43"/>
      <c r="P68" s="43"/>
      <c r="Q68" s="43"/>
      <c r="R68" s="43"/>
      <c r="S68" s="47"/>
      <c r="T68" s="47"/>
      <c r="U68" s="47"/>
      <c r="V68" s="47"/>
      <c r="W68" s="47"/>
      <c r="X68" s="47"/>
      <c r="Y68" s="47"/>
      <c r="Z68" s="47"/>
      <c r="AA68" s="47"/>
      <c r="AB68" s="49"/>
      <c r="AC68" s="49"/>
      <c r="AD68" s="49"/>
      <c r="AE68" s="51"/>
      <c r="AF68" s="74"/>
      <c r="AG68" s="81"/>
    </row>
    <row r="69" spans="1:33" ht="13.5" thickBot="1">
      <c r="A69" s="109" t="s">
        <v>19</v>
      </c>
      <c r="B69" s="110" t="s">
        <v>111</v>
      </c>
      <c r="C69" s="43"/>
      <c r="D69" s="43"/>
      <c r="E69" s="43"/>
      <c r="F69" s="43"/>
      <c r="G69" s="43"/>
      <c r="H69" s="43"/>
      <c r="I69" s="43"/>
      <c r="J69" s="43"/>
      <c r="K69" s="43"/>
      <c r="L69" s="43"/>
      <c r="M69" s="43"/>
      <c r="N69" s="43"/>
      <c r="O69" s="43"/>
      <c r="P69" s="43"/>
      <c r="Q69" s="43"/>
      <c r="R69" s="43"/>
      <c r="S69" s="47"/>
      <c r="T69" s="47"/>
      <c r="U69" s="47"/>
      <c r="V69" s="47"/>
      <c r="W69" s="47"/>
      <c r="X69" s="47"/>
      <c r="Y69" s="47"/>
      <c r="Z69" s="47"/>
      <c r="AA69" s="47"/>
      <c r="AB69" s="49"/>
      <c r="AC69" s="49"/>
      <c r="AD69" s="49"/>
      <c r="AE69" s="51"/>
      <c r="AF69" s="74"/>
      <c r="AG69" s="81"/>
    </row>
    <row r="70" spans="1:33" ht="13.5" thickBot="1">
      <c r="A70" s="106" t="s">
        <v>24</v>
      </c>
      <c r="B70" s="107" t="s">
        <v>112</v>
      </c>
      <c r="C70" s="43"/>
      <c r="D70" s="43"/>
      <c r="E70" s="43"/>
      <c r="F70" s="43"/>
      <c r="G70" s="43"/>
      <c r="H70" s="43"/>
      <c r="I70" s="43"/>
      <c r="J70" s="43"/>
      <c r="K70" s="43"/>
      <c r="L70" s="43"/>
      <c r="M70" s="43"/>
      <c r="N70" s="43"/>
      <c r="O70" s="43"/>
      <c r="P70" s="43"/>
      <c r="Q70" s="43"/>
      <c r="R70" s="43"/>
      <c r="S70" s="47"/>
      <c r="T70" s="47"/>
      <c r="U70" s="47"/>
      <c r="V70" s="47"/>
      <c r="W70" s="47"/>
      <c r="X70" s="47"/>
      <c r="Y70" s="47"/>
      <c r="Z70" s="47"/>
      <c r="AA70" s="47"/>
      <c r="AB70" s="49"/>
      <c r="AC70" s="49"/>
      <c r="AD70" s="49"/>
      <c r="AE70" s="51"/>
      <c r="AF70" s="74"/>
      <c r="AG70" s="81"/>
    </row>
    <row r="71" spans="1:33" ht="14.25" customHeight="1" thickBot="1">
      <c r="A71" s="105">
        <v>1</v>
      </c>
      <c r="B71" s="100" t="s">
        <v>113</v>
      </c>
      <c r="C71" s="14">
        <v>4</v>
      </c>
      <c r="D71" s="14">
        <v>2.5</v>
      </c>
      <c r="E71" s="14">
        <v>2.52</v>
      </c>
      <c r="F71" s="14">
        <v>30</v>
      </c>
      <c r="G71" s="14">
        <f>J71+M71+P71+S71+V71</f>
        <v>23</v>
      </c>
      <c r="H71" s="14">
        <f>+K71+N71+Q71+T71+W71</f>
        <v>19.55</v>
      </c>
      <c r="I71" s="14">
        <f>+L71+O71+R71+U71+X71</f>
        <v>20.9</v>
      </c>
      <c r="J71" s="14">
        <v>4</v>
      </c>
      <c r="K71" s="8">
        <v>2</v>
      </c>
      <c r="L71" s="8">
        <v>1.91</v>
      </c>
      <c r="M71" s="8">
        <v>4.5</v>
      </c>
      <c r="N71" s="8">
        <v>3.8</v>
      </c>
      <c r="O71" s="8">
        <v>3.58</v>
      </c>
      <c r="P71" s="8">
        <v>4.5</v>
      </c>
      <c r="Q71" s="8">
        <v>3.75</v>
      </c>
      <c r="R71" s="15">
        <v>2.94</v>
      </c>
      <c r="S71" s="74">
        <v>5</v>
      </c>
      <c r="T71" s="74">
        <v>5</v>
      </c>
      <c r="U71" s="75">
        <v>4.88</v>
      </c>
      <c r="V71" s="75">
        <v>5</v>
      </c>
      <c r="W71" s="75">
        <v>5</v>
      </c>
      <c r="X71" s="51">
        <v>7.59</v>
      </c>
      <c r="Y71" s="51">
        <v>60</v>
      </c>
      <c r="Z71" s="51">
        <v>5.7</v>
      </c>
      <c r="AA71" s="51">
        <v>5.7</v>
      </c>
      <c r="AB71" s="51">
        <v>7.07</v>
      </c>
      <c r="AC71" s="51">
        <v>11</v>
      </c>
      <c r="AD71" s="51">
        <v>8</v>
      </c>
      <c r="AE71" s="51">
        <v>6.71</v>
      </c>
      <c r="AF71" s="74">
        <v>12</v>
      </c>
      <c r="AG71" s="81"/>
    </row>
    <row r="72" spans="1:33" ht="14.25" customHeight="1" thickBot="1">
      <c r="A72" s="106" t="s">
        <v>108</v>
      </c>
      <c r="B72" s="107" t="s">
        <v>114</v>
      </c>
      <c r="C72" s="14"/>
      <c r="D72" s="14"/>
      <c r="E72" s="14"/>
      <c r="F72" s="14"/>
      <c r="G72" s="14"/>
      <c r="H72" s="14"/>
      <c r="I72" s="14"/>
      <c r="J72" s="14"/>
      <c r="K72" s="8"/>
      <c r="L72" s="8"/>
      <c r="M72" s="8"/>
      <c r="N72" s="8"/>
      <c r="O72" s="8"/>
      <c r="P72" s="8"/>
      <c r="Q72" s="8"/>
      <c r="R72" s="15"/>
      <c r="S72" s="74"/>
      <c r="T72" s="74"/>
      <c r="U72" s="75"/>
      <c r="V72" s="75"/>
      <c r="W72" s="75"/>
      <c r="X72" s="51"/>
      <c r="Y72" s="51"/>
      <c r="Z72" s="51"/>
      <c r="AA72" s="51"/>
      <c r="AB72" s="51"/>
      <c r="AC72" s="51"/>
      <c r="AD72" s="51"/>
      <c r="AE72" s="51"/>
      <c r="AF72" s="74"/>
      <c r="AG72" s="81"/>
    </row>
    <row r="73" spans="1:33" ht="14.25" customHeight="1" thickBot="1">
      <c r="A73" s="105">
        <v>1</v>
      </c>
      <c r="B73" s="100" t="s">
        <v>115</v>
      </c>
      <c r="C73" s="14">
        <v>2.5</v>
      </c>
      <c r="D73" s="14">
        <v>2</v>
      </c>
      <c r="E73" s="14">
        <v>1.25</v>
      </c>
      <c r="F73" s="14">
        <v>15</v>
      </c>
      <c r="G73" s="14">
        <f>J73+M73+P73+S73+V73</f>
        <v>43.1</v>
      </c>
      <c r="H73" s="14">
        <f aca="true" t="shared" si="12" ref="H73:I75">+K73+N73+Q73+T73+W73</f>
        <v>31.6</v>
      </c>
      <c r="I73" s="14">
        <f t="shared" si="12"/>
        <v>25.78</v>
      </c>
      <c r="J73" s="14">
        <v>3</v>
      </c>
      <c r="K73" s="8">
        <v>3.25</v>
      </c>
      <c r="L73" s="8">
        <v>3.25</v>
      </c>
      <c r="M73" s="8">
        <v>4</v>
      </c>
      <c r="N73" s="8">
        <v>3.75</v>
      </c>
      <c r="O73" s="8">
        <v>3.75</v>
      </c>
      <c r="P73" s="8">
        <v>21</v>
      </c>
      <c r="Q73" s="8">
        <v>10.5</v>
      </c>
      <c r="R73" s="15">
        <v>8.4</v>
      </c>
      <c r="S73" s="74">
        <v>8</v>
      </c>
      <c r="T73" s="74">
        <v>7</v>
      </c>
      <c r="U73" s="75">
        <v>5.13</v>
      </c>
      <c r="V73" s="75">
        <v>7.1</v>
      </c>
      <c r="W73" s="75">
        <v>7.1</v>
      </c>
      <c r="X73" s="51">
        <v>5.25</v>
      </c>
      <c r="Y73" s="51">
        <v>25</v>
      </c>
      <c r="Z73" s="51">
        <v>7.2</v>
      </c>
      <c r="AA73" s="51">
        <v>7.2</v>
      </c>
      <c r="AB73" s="51">
        <v>4.2</v>
      </c>
      <c r="AC73" s="51">
        <v>7.55</v>
      </c>
      <c r="AD73" s="51">
        <v>4.2</v>
      </c>
      <c r="AE73" s="51">
        <v>4.88</v>
      </c>
      <c r="AF73" s="74">
        <v>9.5</v>
      </c>
      <c r="AG73" s="81"/>
    </row>
    <row r="74" spans="1:33" ht="12.75" customHeight="1" thickBot="1">
      <c r="A74" s="105">
        <v>2</v>
      </c>
      <c r="B74" s="100" t="s">
        <v>222</v>
      </c>
      <c r="C74" s="14">
        <v>2.7</v>
      </c>
      <c r="D74" s="14">
        <v>1.5</v>
      </c>
      <c r="E74" s="14">
        <v>1.24</v>
      </c>
      <c r="F74" s="14">
        <v>10</v>
      </c>
      <c r="G74" s="14">
        <f>J74+M74+P74+S74+V74</f>
        <v>11.29</v>
      </c>
      <c r="H74" s="14">
        <f t="shared" si="12"/>
        <v>6.809999999999999</v>
      </c>
      <c r="I74" s="14">
        <f t="shared" si="12"/>
        <v>4.7299999999999995</v>
      </c>
      <c r="J74" s="14">
        <v>2.5</v>
      </c>
      <c r="K74" s="8">
        <v>1.21</v>
      </c>
      <c r="L74" s="8">
        <v>0.21</v>
      </c>
      <c r="M74" s="8">
        <v>1.69</v>
      </c>
      <c r="N74" s="8">
        <v>0.84</v>
      </c>
      <c r="O74" s="8">
        <v>1.06</v>
      </c>
      <c r="P74" s="8">
        <v>4.1</v>
      </c>
      <c r="Q74" s="8">
        <v>3.4</v>
      </c>
      <c r="R74" s="15">
        <v>2.53</v>
      </c>
      <c r="S74" s="74">
        <v>1.5</v>
      </c>
      <c r="T74" s="74">
        <v>0.05</v>
      </c>
      <c r="U74" s="75">
        <v>0</v>
      </c>
      <c r="V74" s="75">
        <v>1.5</v>
      </c>
      <c r="W74" s="75">
        <v>1.31</v>
      </c>
      <c r="X74" s="51">
        <v>0.93</v>
      </c>
      <c r="Y74" s="51">
        <v>10.3</v>
      </c>
      <c r="Z74" s="51">
        <v>1.5</v>
      </c>
      <c r="AA74" s="51">
        <v>1.5</v>
      </c>
      <c r="AB74" s="51">
        <v>1.24</v>
      </c>
      <c r="AC74" s="51">
        <v>1.75</v>
      </c>
      <c r="AD74" s="51">
        <v>1.5</v>
      </c>
      <c r="AE74" s="51">
        <v>1.5</v>
      </c>
      <c r="AF74" s="74">
        <v>3</v>
      </c>
      <c r="AG74" s="81"/>
    </row>
    <row r="75" spans="1:33" ht="14.25" customHeight="1" thickBot="1">
      <c r="A75" s="105">
        <v>6</v>
      </c>
      <c r="B75" s="100" t="s">
        <v>116</v>
      </c>
      <c r="C75" s="14">
        <v>2</v>
      </c>
      <c r="D75" s="14">
        <v>1.4</v>
      </c>
      <c r="E75" s="14">
        <v>1.1</v>
      </c>
      <c r="F75" s="14">
        <v>13</v>
      </c>
      <c r="G75" s="14">
        <f>J75+M75+P75+S75+V75</f>
        <v>15.350000000000001</v>
      </c>
      <c r="H75" s="14">
        <f t="shared" si="12"/>
        <v>11.94</v>
      </c>
      <c r="I75" s="14">
        <f t="shared" si="12"/>
        <v>11.74</v>
      </c>
      <c r="J75" s="14">
        <v>2</v>
      </c>
      <c r="K75" s="8">
        <v>1.8</v>
      </c>
      <c r="L75" s="8">
        <v>1.8</v>
      </c>
      <c r="M75" s="8">
        <v>2.4</v>
      </c>
      <c r="N75" s="8">
        <v>2.4</v>
      </c>
      <c r="O75" s="8">
        <v>2.95</v>
      </c>
      <c r="P75" s="8">
        <v>3.9</v>
      </c>
      <c r="Q75" s="8">
        <v>3.5</v>
      </c>
      <c r="R75" s="15">
        <v>3.5</v>
      </c>
      <c r="S75" s="74">
        <v>4.05</v>
      </c>
      <c r="T75" s="74">
        <v>1.24</v>
      </c>
      <c r="U75" s="76">
        <v>1.24</v>
      </c>
      <c r="V75" s="75">
        <v>3</v>
      </c>
      <c r="W75" s="75">
        <v>3</v>
      </c>
      <c r="X75" s="77">
        <v>2.25</v>
      </c>
      <c r="Y75" s="136">
        <v>18</v>
      </c>
      <c r="Z75" s="51">
        <v>3</v>
      </c>
      <c r="AA75" s="51">
        <v>3</v>
      </c>
      <c r="AB75" s="51">
        <v>2.27</v>
      </c>
      <c r="AC75" s="51">
        <v>3.5</v>
      </c>
      <c r="AD75" s="51">
        <v>3.65</v>
      </c>
      <c r="AE75" s="51">
        <v>3.65</v>
      </c>
      <c r="AF75" s="74">
        <v>6.5</v>
      </c>
      <c r="AG75" s="81"/>
    </row>
    <row r="76" spans="1:33" ht="14.25" customHeight="1" thickBot="1">
      <c r="A76" s="105"/>
      <c r="B76" s="107" t="s">
        <v>78</v>
      </c>
      <c r="C76" s="43">
        <f>SUM(C73:C75)</f>
        <v>7.2</v>
      </c>
      <c r="D76" s="43">
        <f aca="true" t="shared" si="13" ref="D76:AF76">SUM(D73:D75)</f>
        <v>4.9</v>
      </c>
      <c r="E76" s="43">
        <f t="shared" si="13"/>
        <v>3.5900000000000003</v>
      </c>
      <c r="F76" s="43">
        <f t="shared" si="13"/>
        <v>38</v>
      </c>
      <c r="G76" s="43">
        <f t="shared" si="13"/>
        <v>69.74000000000001</v>
      </c>
      <c r="H76" s="43">
        <f t="shared" si="13"/>
        <v>50.349999999999994</v>
      </c>
      <c r="I76" s="43">
        <f t="shared" si="13"/>
        <v>42.25</v>
      </c>
      <c r="J76" s="43">
        <f t="shared" si="13"/>
        <v>7.5</v>
      </c>
      <c r="K76" s="43">
        <f t="shared" si="13"/>
        <v>6.26</v>
      </c>
      <c r="L76" s="43">
        <f t="shared" si="13"/>
        <v>5.26</v>
      </c>
      <c r="M76" s="43">
        <f t="shared" si="13"/>
        <v>8.09</v>
      </c>
      <c r="N76" s="43">
        <f t="shared" si="13"/>
        <v>6.99</v>
      </c>
      <c r="O76" s="43">
        <f t="shared" si="13"/>
        <v>7.760000000000001</v>
      </c>
      <c r="P76" s="43">
        <f t="shared" si="13"/>
        <v>29</v>
      </c>
      <c r="Q76" s="43">
        <f t="shared" si="13"/>
        <v>17.4</v>
      </c>
      <c r="R76" s="43">
        <f t="shared" si="13"/>
        <v>14.43</v>
      </c>
      <c r="S76" s="47">
        <f t="shared" si="13"/>
        <v>13.55</v>
      </c>
      <c r="T76" s="47">
        <f t="shared" si="13"/>
        <v>8.29</v>
      </c>
      <c r="U76" s="47">
        <f t="shared" si="13"/>
        <v>6.37</v>
      </c>
      <c r="V76" s="47">
        <f t="shared" si="13"/>
        <v>11.6</v>
      </c>
      <c r="W76" s="47">
        <f t="shared" si="13"/>
        <v>11.41</v>
      </c>
      <c r="X76" s="47">
        <f t="shared" si="13"/>
        <v>8.43</v>
      </c>
      <c r="Y76" s="47">
        <f t="shared" si="13"/>
        <v>53.3</v>
      </c>
      <c r="Z76" s="47">
        <f t="shared" si="13"/>
        <v>11.7</v>
      </c>
      <c r="AA76" s="47">
        <f t="shared" si="13"/>
        <v>11.7</v>
      </c>
      <c r="AB76" s="49">
        <f t="shared" si="13"/>
        <v>7.710000000000001</v>
      </c>
      <c r="AC76" s="49">
        <f t="shared" si="13"/>
        <v>12.8</v>
      </c>
      <c r="AD76" s="49">
        <f t="shared" si="13"/>
        <v>9.35</v>
      </c>
      <c r="AE76" s="49">
        <f t="shared" si="13"/>
        <v>10.03</v>
      </c>
      <c r="AF76" s="47">
        <f t="shared" si="13"/>
        <v>19</v>
      </c>
      <c r="AG76" s="139"/>
    </row>
    <row r="77" spans="1:33" ht="14.25" customHeight="1" thickBot="1">
      <c r="A77" s="103" t="s">
        <v>117</v>
      </c>
      <c r="B77" s="110" t="s">
        <v>118</v>
      </c>
      <c r="C77" s="43"/>
      <c r="D77" s="43"/>
      <c r="E77" s="43"/>
      <c r="F77" s="43"/>
      <c r="G77" s="43"/>
      <c r="H77" s="43"/>
      <c r="I77" s="43"/>
      <c r="J77" s="43"/>
      <c r="K77" s="43"/>
      <c r="L77" s="43"/>
      <c r="M77" s="43"/>
      <c r="N77" s="43"/>
      <c r="O77" s="43"/>
      <c r="P77" s="43"/>
      <c r="Q77" s="43"/>
      <c r="R77" s="43"/>
      <c r="S77" s="47"/>
      <c r="T77" s="47"/>
      <c r="U77" s="47"/>
      <c r="V77" s="47"/>
      <c r="W77" s="47"/>
      <c r="X77" s="47"/>
      <c r="Y77" s="47"/>
      <c r="Z77" s="47"/>
      <c r="AA77" s="47"/>
      <c r="AB77" s="49"/>
      <c r="AC77" s="49"/>
      <c r="AD77" s="49"/>
      <c r="AE77" s="51"/>
      <c r="AF77" s="74"/>
      <c r="AG77" s="81"/>
    </row>
    <row r="78" spans="1:33" ht="15.75" customHeight="1" thickBot="1">
      <c r="A78" s="105">
        <v>1</v>
      </c>
      <c r="B78" s="100" t="s">
        <v>119</v>
      </c>
      <c r="C78" s="16">
        <v>12</v>
      </c>
      <c r="D78" s="16">
        <v>9</v>
      </c>
      <c r="E78" s="16">
        <v>9</v>
      </c>
      <c r="F78" s="16">
        <v>30</v>
      </c>
      <c r="G78" s="14">
        <f>J78+M78+P78+S78+V78</f>
        <v>41.5</v>
      </c>
      <c r="H78" s="14">
        <f>+K78+N78+Q78+T78+W78</f>
        <v>35.410000000000004</v>
      </c>
      <c r="I78" s="14">
        <f>+L78+O78+R78+U78+X78</f>
        <v>30.24</v>
      </c>
      <c r="J78" s="16">
        <v>8.5</v>
      </c>
      <c r="K78" s="8">
        <v>6.37</v>
      </c>
      <c r="L78" s="8">
        <v>6.37</v>
      </c>
      <c r="M78" s="8">
        <v>9.5</v>
      </c>
      <c r="N78" s="8">
        <v>9.5</v>
      </c>
      <c r="O78" s="8">
        <v>8.33</v>
      </c>
      <c r="P78" s="8">
        <v>9</v>
      </c>
      <c r="Q78" s="8">
        <v>6</v>
      </c>
      <c r="R78" s="15">
        <v>0</v>
      </c>
      <c r="S78" s="74">
        <v>7.5</v>
      </c>
      <c r="T78" s="74">
        <v>7</v>
      </c>
      <c r="U78" s="76">
        <v>8.5</v>
      </c>
      <c r="V78" s="75">
        <v>7</v>
      </c>
      <c r="W78" s="75">
        <v>6.54</v>
      </c>
      <c r="X78" s="77">
        <v>7.04</v>
      </c>
      <c r="Y78" s="136">
        <v>45</v>
      </c>
      <c r="Z78" s="51">
        <v>6.5</v>
      </c>
      <c r="AA78" s="51">
        <v>6.5</v>
      </c>
      <c r="AB78" s="51">
        <v>7.5</v>
      </c>
      <c r="AC78" s="51">
        <v>9</v>
      </c>
      <c r="AD78" s="51">
        <v>10</v>
      </c>
      <c r="AE78" s="51">
        <v>11.5</v>
      </c>
      <c r="AF78" s="74">
        <v>9</v>
      </c>
      <c r="AG78" s="81"/>
    </row>
    <row r="79" spans="1:33" ht="15.75" customHeight="1" thickBot="1">
      <c r="A79" s="106" t="s">
        <v>120</v>
      </c>
      <c r="B79" s="107" t="s">
        <v>121</v>
      </c>
      <c r="C79" s="16"/>
      <c r="D79" s="16"/>
      <c r="E79" s="16"/>
      <c r="F79" s="16"/>
      <c r="G79" s="14"/>
      <c r="H79" s="14"/>
      <c r="I79" s="14"/>
      <c r="J79" s="16"/>
      <c r="K79" s="8"/>
      <c r="L79" s="8"/>
      <c r="M79" s="8"/>
      <c r="N79" s="8"/>
      <c r="O79" s="8"/>
      <c r="P79" s="8"/>
      <c r="Q79" s="8"/>
      <c r="R79" s="15"/>
      <c r="S79" s="74"/>
      <c r="T79" s="74"/>
      <c r="U79" s="76"/>
      <c r="V79" s="75"/>
      <c r="W79" s="75"/>
      <c r="X79" s="77"/>
      <c r="Y79" s="136"/>
      <c r="Z79" s="51"/>
      <c r="AA79" s="51"/>
      <c r="AB79" s="51"/>
      <c r="AC79" s="51"/>
      <c r="AD79" s="51"/>
      <c r="AE79" s="51"/>
      <c r="AF79" s="74"/>
      <c r="AG79" s="81"/>
    </row>
    <row r="80" spans="1:33" ht="14.25" customHeight="1" thickBot="1">
      <c r="A80" s="105">
        <v>1</v>
      </c>
      <c r="B80" s="100" t="s">
        <v>223</v>
      </c>
      <c r="C80" s="14">
        <v>0.25</v>
      </c>
      <c r="D80" s="14">
        <v>0.25</v>
      </c>
      <c r="E80" s="14">
        <v>0.12</v>
      </c>
      <c r="F80" s="14">
        <v>2</v>
      </c>
      <c r="G80" s="14">
        <f>J80+M80+P80+S80+V80</f>
        <v>3.85</v>
      </c>
      <c r="H80" s="14">
        <f>+K80+N80+Q80+T80+W80</f>
        <v>3.85</v>
      </c>
      <c r="I80" s="14">
        <f>+L80+O80+R80+U80+X80</f>
        <v>4.25</v>
      </c>
      <c r="J80" s="14">
        <v>0.35</v>
      </c>
      <c r="K80" s="8">
        <v>0.35</v>
      </c>
      <c r="L80" s="8">
        <v>0.35</v>
      </c>
      <c r="M80" s="8">
        <v>0.5</v>
      </c>
      <c r="N80" s="8">
        <v>0.5</v>
      </c>
      <c r="O80" s="8">
        <v>0.5</v>
      </c>
      <c r="P80" s="8">
        <v>1</v>
      </c>
      <c r="Q80" s="8">
        <v>1</v>
      </c>
      <c r="R80" s="15">
        <v>1</v>
      </c>
      <c r="S80" s="74">
        <v>1</v>
      </c>
      <c r="T80" s="74">
        <v>1</v>
      </c>
      <c r="U80" s="76">
        <v>1.62</v>
      </c>
      <c r="V80" s="75">
        <v>1</v>
      </c>
      <c r="W80" s="75">
        <v>1</v>
      </c>
      <c r="X80" s="77">
        <v>0.78</v>
      </c>
      <c r="Y80" s="136">
        <v>10</v>
      </c>
      <c r="Z80" s="51">
        <v>1</v>
      </c>
      <c r="AA80" s="51">
        <v>1</v>
      </c>
      <c r="AB80" s="51">
        <v>1</v>
      </c>
      <c r="AC80" s="51">
        <v>1.25</v>
      </c>
      <c r="AD80" s="51">
        <v>1</v>
      </c>
      <c r="AE80" s="51">
        <v>1</v>
      </c>
      <c r="AF80" s="74">
        <v>1.2</v>
      </c>
      <c r="AG80" s="81"/>
    </row>
    <row r="81" spans="1:33" ht="14.25" customHeight="1" thickBot="1">
      <c r="A81" s="105">
        <v>2</v>
      </c>
      <c r="B81" s="100" t="s">
        <v>122</v>
      </c>
      <c r="C81" s="14">
        <v>0.5</v>
      </c>
      <c r="D81" s="14">
        <v>0.5</v>
      </c>
      <c r="E81" s="14">
        <v>0.48</v>
      </c>
      <c r="F81" s="14">
        <v>3</v>
      </c>
      <c r="G81" s="14">
        <f>J81+M81+P81+S81+V81</f>
        <v>4.4</v>
      </c>
      <c r="H81" s="14">
        <f>+K81+N81+Q81+T81+W81</f>
        <v>3.5700000000000003</v>
      </c>
      <c r="I81" s="14">
        <f>+L81+O81+R81+U81+X81</f>
        <v>2.05</v>
      </c>
      <c r="J81" s="14">
        <v>0.5</v>
      </c>
      <c r="K81" s="8">
        <v>0.4</v>
      </c>
      <c r="L81" s="8">
        <v>0.29</v>
      </c>
      <c r="M81" s="8">
        <v>0.8</v>
      </c>
      <c r="N81" s="8">
        <v>0.8</v>
      </c>
      <c r="O81" s="8">
        <v>0.72</v>
      </c>
      <c r="P81" s="8">
        <v>1.5</v>
      </c>
      <c r="Q81" s="8">
        <v>1</v>
      </c>
      <c r="R81" s="15">
        <v>0.6</v>
      </c>
      <c r="S81" s="74">
        <v>1.1</v>
      </c>
      <c r="T81" s="74">
        <v>0.87</v>
      </c>
      <c r="U81" s="75">
        <v>0.44</v>
      </c>
      <c r="V81" s="75">
        <v>0.5</v>
      </c>
      <c r="W81" s="75">
        <v>0.5</v>
      </c>
      <c r="X81" s="51"/>
      <c r="Y81" s="51">
        <v>3</v>
      </c>
      <c r="Z81" s="51">
        <v>0.5</v>
      </c>
      <c r="AA81" s="51">
        <v>0.5</v>
      </c>
      <c r="AB81" s="51"/>
      <c r="AC81" s="51">
        <v>0.5</v>
      </c>
      <c r="AD81" s="51">
        <v>0.38</v>
      </c>
      <c r="AE81" s="51">
        <v>0.38</v>
      </c>
      <c r="AF81" s="74">
        <v>0.5</v>
      </c>
      <c r="AG81" s="81"/>
    </row>
    <row r="82" spans="1:33" ht="14.25" customHeight="1" thickBot="1">
      <c r="A82" s="105"/>
      <c r="B82" s="107" t="s">
        <v>123</v>
      </c>
      <c r="C82" s="43">
        <f>SUM(C80:C81)</f>
        <v>0.75</v>
      </c>
      <c r="D82" s="43">
        <f aca="true" t="shared" si="14" ref="D82:AE82">SUM(D80:D81)</f>
        <v>0.75</v>
      </c>
      <c r="E82" s="43">
        <f t="shared" si="14"/>
        <v>0.6</v>
      </c>
      <c r="F82" s="43">
        <f t="shared" si="14"/>
        <v>5</v>
      </c>
      <c r="G82" s="43">
        <f t="shared" si="14"/>
        <v>8.25</v>
      </c>
      <c r="H82" s="43">
        <f t="shared" si="14"/>
        <v>7.42</v>
      </c>
      <c r="I82" s="43">
        <f t="shared" si="14"/>
        <v>6.3</v>
      </c>
      <c r="J82" s="43">
        <f t="shared" si="14"/>
        <v>0.85</v>
      </c>
      <c r="K82" s="43">
        <f t="shared" si="14"/>
        <v>0.75</v>
      </c>
      <c r="L82" s="43">
        <f t="shared" si="14"/>
        <v>0.6399999999999999</v>
      </c>
      <c r="M82" s="43">
        <f t="shared" si="14"/>
        <v>1.3</v>
      </c>
      <c r="N82" s="43">
        <f t="shared" si="14"/>
        <v>1.3</v>
      </c>
      <c r="O82" s="43">
        <f t="shared" si="14"/>
        <v>1.22</v>
      </c>
      <c r="P82" s="43">
        <f t="shared" si="14"/>
        <v>2.5</v>
      </c>
      <c r="Q82" s="43">
        <f t="shared" si="14"/>
        <v>2</v>
      </c>
      <c r="R82" s="43">
        <f t="shared" si="14"/>
        <v>1.6</v>
      </c>
      <c r="S82" s="47">
        <f t="shared" si="14"/>
        <v>2.1</v>
      </c>
      <c r="T82" s="47">
        <f t="shared" si="14"/>
        <v>1.87</v>
      </c>
      <c r="U82" s="47">
        <f t="shared" si="14"/>
        <v>2.06</v>
      </c>
      <c r="V82" s="47">
        <f t="shared" si="14"/>
        <v>1.5</v>
      </c>
      <c r="W82" s="47">
        <f t="shared" si="14"/>
        <v>1.5</v>
      </c>
      <c r="X82" s="47">
        <f t="shared" si="14"/>
        <v>0.78</v>
      </c>
      <c r="Y82" s="47">
        <f t="shared" si="14"/>
        <v>13</v>
      </c>
      <c r="Z82" s="47">
        <f t="shared" si="14"/>
        <v>1.5</v>
      </c>
      <c r="AA82" s="47">
        <f t="shared" si="14"/>
        <v>1.5</v>
      </c>
      <c r="AB82" s="49">
        <f t="shared" si="14"/>
        <v>1</v>
      </c>
      <c r="AC82" s="49">
        <f t="shared" si="14"/>
        <v>1.75</v>
      </c>
      <c r="AD82" s="49">
        <f t="shared" si="14"/>
        <v>1.38</v>
      </c>
      <c r="AE82" s="49">
        <f t="shared" si="14"/>
        <v>1.38</v>
      </c>
      <c r="AF82" s="47">
        <f>SUM(AF80:AF81)</f>
        <v>1.7</v>
      </c>
      <c r="AG82" s="139"/>
    </row>
    <row r="83" spans="1:33" ht="14.25" customHeight="1" thickBot="1">
      <c r="A83" s="105"/>
      <c r="B83" s="107" t="s">
        <v>124</v>
      </c>
      <c r="C83" s="43">
        <f>SUM(C71,C76,C78,C82)</f>
        <v>23.95</v>
      </c>
      <c r="D83" s="43">
        <f aca="true" t="shared" si="15" ref="D83:AE83">SUM(D71,D76,D78,D82)</f>
        <v>17.15</v>
      </c>
      <c r="E83" s="43">
        <f t="shared" si="15"/>
        <v>15.709999999999999</v>
      </c>
      <c r="F83" s="43">
        <f t="shared" si="15"/>
        <v>103</v>
      </c>
      <c r="G83" s="43">
        <f t="shared" si="15"/>
        <v>142.49</v>
      </c>
      <c r="H83" s="43">
        <f t="shared" si="15"/>
        <v>112.73</v>
      </c>
      <c r="I83" s="43">
        <f t="shared" si="15"/>
        <v>99.69</v>
      </c>
      <c r="J83" s="43">
        <f t="shared" si="15"/>
        <v>20.85</v>
      </c>
      <c r="K83" s="43">
        <f t="shared" si="15"/>
        <v>15.379999999999999</v>
      </c>
      <c r="L83" s="43">
        <f t="shared" si="15"/>
        <v>14.18</v>
      </c>
      <c r="M83" s="43">
        <f t="shared" si="15"/>
        <v>23.39</v>
      </c>
      <c r="N83" s="43">
        <f t="shared" si="15"/>
        <v>21.59</v>
      </c>
      <c r="O83" s="43">
        <f t="shared" si="15"/>
        <v>20.89</v>
      </c>
      <c r="P83" s="43">
        <f t="shared" si="15"/>
        <v>45</v>
      </c>
      <c r="Q83" s="43">
        <f t="shared" si="15"/>
        <v>29.15</v>
      </c>
      <c r="R83" s="43">
        <f t="shared" si="15"/>
        <v>18.970000000000002</v>
      </c>
      <c r="S83" s="47">
        <f t="shared" si="15"/>
        <v>28.150000000000002</v>
      </c>
      <c r="T83" s="47">
        <f t="shared" si="15"/>
        <v>22.16</v>
      </c>
      <c r="U83" s="47">
        <f t="shared" si="15"/>
        <v>21.81</v>
      </c>
      <c r="V83" s="47">
        <f t="shared" si="15"/>
        <v>25.1</v>
      </c>
      <c r="W83" s="47">
        <f t="shared" si="15"/>
        <v>24.45</v>
      </c>
      <c r="X83" s="47">
        <f t="shared" si="15"/>
        <v>23.84</v>
      </c>
      <c r="Y83" s="47">
        <f t="shared" si="15"/>
        <v>171.3</v>
      </c>
      <c r="Z83" s="47">
        <f t="shared" si="15"/>
        <v>25.4</v>
      </c>
      <c r="AA83" s="47">
        <f t="shared" si="15"/>
        <v>25.4</v>
      </c>
      <c r="AB83" s="49">
        <f t="shared" si="15"/>
        <v>23.28</v>
      </c>
      <c r="AC83" s="49">
        <f t="shared" si="15"/>
        <v>34.55</v>
      </c>
      <c r="AD83" s="49">
        <f t="shared" si="15"/>
        <v>28.73</v>
      </c>
      <c r="AE83" s="49">
        <f t="shared" si="15"/>
        <v>29.619999999999997</v>
      </c>
      <c r="AF83" s="47">
        <f>SUM(AF71,AF76,AF78,AF82)</f>
        <v>41.7</v>
      </c>
      <c r="AG83" s="139"/>
    </row>
    <row r="84" spans="1:33" ht="14.25" customHeight="1" thickBot="1">
      <c r="A84" s="1"/>
      <c r="B84" s="6"/>
      <c r="C84" s="43"/>
      <c r="D84" s="43"/>
      <c r="E84" s="43"/>
      <c r="F84" s="43"/>
      <c r="G84" s="43"/>
      <c r="H84" s="43"/>
      <c r="I84" s="43"/>
      <c r="J84" s="43"/>
      <c r="K84" s="43"/>
      <c r="L84" s="43"/>
      <c r="M84" s="43"/>
      <c r="N84" s="43"/>
      <c r="O84" s="43"/>
      <c r="P84" s="43"/>
      <c r="Q84" s="43"/>
      <c r="R84" s="43"/>
      <c r="S84" s="47"/>
      <c r="T84" s="47"/>
      <c r="U84" s="47"/>
      <c r="V84" s="47"/>
      <c r="W84" s="47"/>
      <c r="X84" s="47"/>
      <c r="Y84" s="47"/>
      <c r="Z84" s="47"/>
      <c r="AA84" s="47"/>
      <c r="AB84" s="49"/>
      <c r="AC84" s="49"/>
      <c r="AD84" s="49"/>
      <c r="AE84" s="51"/>
      <c r="AF84" s="74"/>
      <c r="AG84" s="81"/>
    </row>
    <row r="85" spans="1:33" ht="14.25" customHeight="1" thickBot="1">
      <c r="A85" s="109" t="s">
        <v>20</v>
      </c>
      <c r="B85" s="110" t="s">
        <v>125</v>
      </c>
      <c r="C85" s="43"/>
      <c r="D85" s="43"/>
      <c r="E85" s="43"/>
      <c r="F85" s="43"/>
      <c r="G85" s="43"/>
      <c r="H85" s="43"/>
      <c r="I85" s="43"/>
      <c r="J85" s="43"/>
      <c r="K85" s="43"/>
      <c r="L85" s="43"/>
      <c r="M85" s="43"/>
      <c r="N85" s="43"/>
      <c r="O85" s="43"/>
      <c r="P85" s="43"/>
      <c r="Q85" s="43"/>
      <c r="R85" s="43"/>
      <c r="S85" s="47"/>
      <c r="T85" s="47"/>
      <c r="U85" s="47"/>
      <c r="V85" s="47"/>
      <c r="W85" s="47"/>
      <c r="X85" s="47"/>
      <c r="Y85" s="47"/>
      <c r="Z85" s="47"/>
      <c r="AA85" s="47"/>
      <c r="AB85" s="49"/>
      <c r="AC85" s="49"/>
      <c r="AD85" s="49"/>
      <c r="AE85" s="51"/>
      <c r="AF85" s="74"/>
      <c r="AG85" s="81"/>
    </row>
    <row r="86" spans="1:33" ht="14.25" customHeight="1" thickBot="1">
      <c r="A86" s="106" t="s">
        <v>24</v>
      </c>
      <c r="B86" s="107" t="s">
        <v>68</v>
      </c>
      <c r="C86" s="43"/>
      <c r="D86" s="43"/>
      <c r="E86" s="43"/>
      <c r="F86" s="43"/>
      <c r="G86" s="43"/>
      <c r="H86" s="43"/>
      <c r="I86" s="43"/>
      <c r="J86" s="43"/>
      <c r="K86" s="43"/>
      <c r="L86" s="43"/>
      <c r="M86" s="43"/>
      <c r="N86" s="43"/>
      <c r="O86" s="43"/>
      <c r="P86" s="43"/>
      <c r="Q86" s="43"/>
      <c r="R86" s="43"/>
      <c r="S86" s="47"/>
      <c r="T86" s="47"/>
      <c r="U86" s="47"/>
      <c r="V86" s="47"/>
      <c r="W86" s="47"/>
      <c r="X86" s="47"/>
      <c r="Y86" s="47"/>
      <c r="Z86" s="47"/>
      <c r="AA86" s="47"/>
      <c r="AB86" s="49"/>
      <c r="AC86" s="49"/>
      <c r="AD86" s="49"/>
      <c r="AE86" s="51"/>
      <c r="AF86" s="74"/>
      <c r="AG86" s="81"/>
    </row>
    <row r="87" spans="1:33" ht="14.25" customHeight="1" thickBot="1">
      <c r="A87" s="105">
        <v>1</v>
      </c>
      <c r="B87" s="100" t="s">
        <v>126</v>
      </c>
      <c r="C87" s="14">
        <v>6.5</v>
      </c>
      <c r="D87" s="14">
        <v>5.2</v>
      </c>
      <c r="E87" s="14">
        <v>5.19</v>
      </c>
      <c r="F87" s="14">
        <v>35</v>
      </c>
      <c r="G87" s="14">
        <f>J87+M87+P87+S87+V87</f>
        <v>39.01</v>
      </c>
      <c r="H87" s="14">
        <f aca="true" t="shared" si="16" ref="H87:I90">+K87+N87+Q87+T87+W87</f>
        <v>33.22</v>
      </c>
      <c r="I87" s="14">
        <f t="shared" si="16"/>
        <v>32.64</v>
      </c>
      <c r="J87" s="14">
        <v>7.5</v>
      </c>
      <c r="K87" s="8">
        <v>6</v>
      </c>
      <c r="L87" s="8">
        <v>5.94</v>
      </c>
      <c r="M87" s="8">
        <v>7</v>
      </c>
      <c r="N87" s="8">
        <v>5.47</v>
      </c>
      <c r="O87" s="8">
        <v>5.33</v>
      </c>
      <c r="P87" s="8">
        <v>8.51</v>
      </c>
      <c r="Q87" s="8">
        <v>8</v>
      </c>
      <c r="R87" s="15">
        <v>7.62</v>
      </c>
      <c r="S87" s="74">
        <v>8.5</v>
      </c>
      <c r="T87" s="74">
        <v>7.3</v>
      </c>
      <c r="U87" s="76">
        <v>7.3</v>
      </c>
      <c r="V87" s="75">
        <v>7.5</v>
      </c>
      <c r="W87" s="75">
        <v>6.45</v>
      </c>
      <c r="X87" s="77">
        <v>6.45</v>
      </c>
      <c r="Y87" s="136">
        <v>50</v>
      </c>
      <c r="Z87" s="51">
        <v>7</v>
      </c>
      <c r="AA87" s="51">
        <v>7</v>
      </c>
      <c r="AB87" s="51">
        <v>5.72</v>
      </c>
      <c r="AC87" s="51">
        <v>7.85</v>
      </c>
      <c r="AD87" s="51">
        <v>7.85</v>
      </c>
      <c r="AE87" s="51">
        <v>6.05</v>
      </c>
      <c r="AF87" s="74">
        <v>10</v>
      </c>
      <c r="AG87" s="81"/>
    </row>
    <row r="88" spans="1:33" ht="14.25" customHeight="1" thickBot="1">
      <c r="A88" s="105">
        <v>2</v>
      </c>
      <c r="B88" s="100" t="s">
        <v>127</v>
      </c>
      <c r="C88" s="14">
        <v>2.5</v>
      </c>
      <c r="D88" s="14">
        <v>2.4</v>
      </c>
      <c r="E88" s="14">
        <v>2.4</v>
      </c>
      <c r="F88" s="14">
        <v>22</v>
      </c>
      <c r="G88" s="14">
        <f>J88+M88+P88+S88+V88</f>
        <v>24.1</v>
      </c>
      <c r="H88" s="14">
        <f t="shared" si="16"/>
        <v>23.6</v>
      </c>
      <c r="I88" s="14">
        <f t="shared" si="16"/>
        <v>24.37</v>
      </c>
      <c r="J88" s="14">
        <v>3</v>
      </c>
      <c r="K88" s="8">
        <v>3</v>
      </c>
      <c r="L88" s="8">
        <v>3</v>
      </c>
      <c r="M88" s="8">
        <v>4</v>
      </c>
      <c r="N88" s="8">
        <v>4</v>
      </c>
      <c r="O88" s="8">
        <v>3.99</v>
      </c>
      <c r="P88" s="8">
        <v>5.5</v>
      </c>
      <c r="Q88" s="8">
        <v>5</v>
      </c>
      <c r="R88" s="15">
        <v>5.3</v>
      </c>
      <c r="S88" s="74">
        <v>5.8</v>
      </c>
      <c r="T88" s="74">
        <v>5.8</v>
      </c>
      <c r="U88" s="76">
        <v>6.28</v>
      </c>
      <c r="V88" s="75">
        <v>5.8</v>
      </c>
      <c r="W88" s="75">
        <v>5.8</v>
      </c>
      <c r="X88" s="77">
        <v>5.8</v>
      </c>
      <c r="Y88" s="136">
        <v>60</v>
      </c>
      <c r="Z88" s="51">
        <v>6</v>
      </c>
      <c r="AA88" s="51">
        <v>6</v>
      </c>
      <c r="AB88" s="51">
        <v>5.8</v>
      </c>
      <c r="AC88" s="51">
        <v>7.5</v>
      </c>
      <c r="AD88" s="51">
        <v>7.5</v>
      </c>
      <c r="AE88" s="51">
        <v>7.5</v>
      </c>
      <c r="AF88" s="74">
        <v>12</v>
      </c>
      <c r="AG88" s="81"/>
    </row>
    <row r="89" spans="1:33" ht="14.25" customHeight="1" thickBot="1">
      <c r="A89" s="105">
        <v>3</v>
      </c>
      <c r="B89" s="100" t="s">
        <v>128</v>
      </c>
      <c r="C89" s="14">
        <v>2.9</v>
      </c>
      <c r="D89" s="14">
        <v>0.4</v>
      </c>
      <c r="E89" s="14">
        <v>0.4</v>
      </c>
      <c r="F89" s="14">
        <v>14</v>
      </c>
      <c r="G89" s="14">
        <f>J89+M89+P89+S89+V89</f>
        <v>15.2</v>
      </c>
      <c r="H89" s="14">
        <f t="shared" si="16"/>
        <v>13</v>
      </c>
      <c r="I89" s="14">
        <f t="shared" si="16"/>
        <v>13.05</v>
      </c>
      <c r="J89" s="14">
        <v>3</v>
      </c>
      <c r="K89" s="8">
        <v>2</v>
      </c>
      <c r="L89" s="8">
        <v>2.05</v>
      </c>
      <c r="M89" s="8">
        <v>3</v>
      </c>
      <c r="N89" s="8">
        <v>3</v>
      </c>
      <c r="O89" s="8">
        <v>3</v>
      </c>
      <c r="P89" s="8">
        <v>3</v>
      </c>
      <c r="Q89" s="8">
        <v>2.8</v>
      </c>
      <c r="R89" s="15">
        <v>2.8</v>
      </c>
      <c r="S89" s="74">
        <v>3.2</v>
      </c>
      <c r="T89" s="74">
        <v>2.2</v>
      </c>
      <c r="U89" s="76">
        <v>2.2</v>
      </c>
      <c r="V89" s="75">
        <v>3</v>
      </c>
      <c r="W89" s="75">
        <v>3</v>
      </c>
      <c r="X89" s="77">
        <v>3</v>
      </c>
      <c r="Y89" s="136">
        <v>50</v>
      </c>
      <c r="Z89" s="51">
        <v>3.5</v>
      </c>
      <c r="AA89" s="51">
        <v>3.5</v>
      </c>
      <c r="AB89" s="51">
        <v>4.25</v>
      </c>
      <c r="AC89" s="51">
        <v>5</v>
      </c>
      <c r="AD89" s="51">
        <v>4.71</v>
      </c>
      <c r="AE89" s="51">
        <v>5.55</v>
      </c>
      <c r="AF89" s="74">
        <v>15.5</v>
      </c>
      <c r="AG89" s="81"/>
    </row>
    <row r="90" spans="1:33" ht="14.25" customHeight="1" thickBot="1">
      <c r="A90" s="105">
        <v>4</v>
      </c>
      <c r="B90" s="100" t="s">
        <v>129</v>
      </c>
      <c r="C90" s="16"/>
      <c r="D90" s="16"/>
      <c r="E90" s="16">
        <v>0</v>
      </c>
      <c r="F90" s="16">
        <v>0</v>
      </c>
      <c r="G90" s="14">
        <f>J90+M90+P90+S90+V90</f>
        <v>0.04</v>
      </c>
      <c r="H90" s="14">
        <f t="shared" si="16"/>
        <v>0.04</v>
      </c>
      <c r="I90" s="14">
        <f t="shared" si="16"/>
        <v>9.01</v>
      </c>
      <c r="J90" s="16"/>
      <c r="K90" s="8"/>
      <c r="L90" s="8"/>
      <c r="M90" s="8">
        <v>0.01</v>
      </c>
      <c r="N90" s="8">
        <v>0.01</v>
      </c>
      <c r="O90" s="8">
        <v>0</v>
      </c>
      <c r="P90" s="8">
        <v>0.01</v>
      </c>
      <c r="Q90" s="8">
        <v>0.01</v>
      </c>
      <c r="R90" s="15">
        <v>0</v>
      </c>
      <c r="S90" s="74">
        <v>0.01</v>
      </c>
      <c r="T90" s="74">
        <v>0.01</v>
      </c>
      <c r="U90" s="76">
        <v>2</v>
      </c>
      <c r="V90" s="75">
        <v>0.01</v>
      </c>
      <c r="W90" s="75">
        <v>0.01</v>
      </c>
      <c r="X90" s="77">
        <v>7.01</v>
      </c>
      <c r="Y90" s="136">
        <v>9.6</v>
      </c>
      <c r="Z90" s="51">
        <v>1.51</v>
      </c>
      <c r="AA90" s="51">
        <v>1.51</v>
      </c>
      <c r="AB90" s="51">
        <v>8.67</v>
      </c>
      <c r="AC90" s="51">
        <v>0.51</v>
      </c>
      <c r="AD90" s="51">
        <v>0.51</v>
      </c>
      <c r="AE90" s="51">
        <v>0.53</v>
      </c>
      <c r="AF90" s="74">
        <v>1.51</v>
      </c>
      <c r="AG90" s="81"/>
    </row>
    <row r="91" spans="1:33" ht="14.25" customHeight="1" thickBot="1">
      <c r="A91" s="105"/>
      <c r="B91" s="107" t="s">
        <v>78</v>
      </c>
      <c r="C91" s="41">
        <f>SUM(C87:C90)</f>
        <v>11.9</v>
      </c>
      <c r="D91" s="41">
        <f aca="true" t="shared" si="17" ref="D91:AF91">SUM(D87:D90)</f>
        <v>8</v>
      </c>
      <c r="E91" s="41">
        <f t="shared" si="17"/>
        <v>7.99</v>
      </c>
      <c r="F91" s="41">
        <f t="shared" si="17"/>
        <v>71</v>
      </c>
      <c r="G91" s="41">
        <f t="shared" si="17"/>
        <v>78.35000000000001</v>
      </c>
      <c r="H91" s="41">
        <f t="shared" si="17"/>
        <v>69.86</v>
      </c>
      <c r="I91" s="41">
        <f t="shared" si="17"/>
        <v>79.07000000000001</v>
      </c>
      <c r="J91" s="41">
        <f t="shared" si="17"/>
        <v>13.5</v>
      </c>
      <c r="K91" s="41">
        <f t="shared" si="17"/>
        <v>11</v>
      </c>
      <c r="L91" s="41">
        <f t="shared" si="17"/>
        <v>10.990000000000002</v>
      </c>
      <c r="M91" s="41">
        <f t="shared" si="17"/>
        <v>14.01</v>
      </c>
      <c r="N91" s="41">
        <f t="shared" si="17"/>
        <v>12.479999999999999</v>
      </c>
      <c r="O91" s="41">
        <f t="shared" si="17"/>
        <v>12.32</v>
      </c>
      <c r="P91" s="41">
        <f t="shared" si="17"/>
        <v>17.02</v>
      </c>
      <c r="Q91" s="41">
        <f t="shared" si="17"/>
        <v>15.81</v>
      </c>
      <c r="R91" s="41">
        <f t="shared" si="17"/>
        <v>15.719999999999999</v>
      </c>
      <c r="S91" s="49">
        <f t="shared" si="17"/>
        <v>17.51</v>
      </c>
      <c r="T91" s="49">
        <f t="shared" si="17"/>
        <v>15.31</v>
      </c>
      <c r="U91" s="49">
        <f t="shared" si="17"/>
        <v>17.78</v>
      </c>
      <c r="V91" s="49">
        <f t="shared" si="17"/>
        <v>16.310000000000002</v>
      </c>
      <c r="W91" s="49">
        <f t="shared" si="17"/>
        <v>15.26</v>
      </c>
      <c r="X91" s="49">
        <f t="shared" si="17"/>
        <v>22.259999999999998</v>
      </c>
      <c r="Y91" s="49">
        <f t="shared" si="17"/>
        <v>169.6</v>
      </c>
      <c r="Z91" s="49">
        <f t="shared" si="17"/>
        <v>18.01</v>
      </c>
      <c r="AA91" s="49">
        <f t="shared" si="17"/>
        <v>18.01</v>
      </c>
      <c r="AB91" s="49">
        <f t="shared" si="17"/>
        <v>24.439999999999998</v>
      </c>
      <c r="AC91" s="49">
        <f t="shared" si="17"/>
        <v>20.860000000000003</v>
      </c>
      <c r="AD91" s="49">
        <f t="shared" si="17"/>
        <v>20.57</v>
      </c>
      <c r="AE91" s="49">
        <f t="shared" si="17"/>
        <v>19.630000000000003</v>
      </c>
      <c r="AF91" s="49">
        <f t="shared" si="17"/>
        <v>39.01</v>
      </c>
      <c r="AG91" s="138"/>
    </row>
    <row r="92" spans="1:33" ht="14.25" customHeight="1" thickBot="1">
      <c r="A92" s="106" t="s">
        <v>108</v>
      </c>
      <c r="B92" s="107" t="s">
        <v>130</v>
      </c>
      <c r="C92" s="41"/>
      <c r="D92" s="41"/>
      <c r="E92" s="41"/>
      <c r="F92" s="41"/>
      <c r="G92" s="41"/>
      <c r="H92" s="41"/>
      <c r="I92" s="41"/>
      <c r="J92" s="41"/>
      <c r="K92" s="41"/>
      <c r="L92" s="41"/>
      <c r="M92" s="41"/>
      <c r="N92" s="41"/>
      <c r="O92" s="41"/>
      <c r="P92" s="41"/>
      <c r="Q92" s="41"/>
      <c r="R92" s="41"/>
      <c r="S92" s="49"/>
      <c r="T92" s="49"/>
      <c r="U92" s="49"/>
      <c r="V92" s="49"/>
      <c r="W92" s="49"/>
      <c r="X92" s="49"/>
      <c r="Y92" s="49"/>
      <c r="Z92" s="49"/>
      <c r="AA92" s="49"/>
      <c r="AB92" s="49"/>
      <c r="AC92" s="49"/>
      <c r="AD92" s="49"/>
      <c r="AE92" s="51"/>
      <c r="AF92" s="74"/>
      <c r="AG92" s="81"/>
    </row>
    <row r="93" spans="1:33" ht="14.25" customHeight="1" thickBot="1">
      <c r="A93" s="105">
        <v>1</v>
      </c>
      <c r="B93" s="100" t="s">
        <v>224</v>
      </c>
      <c r="C93" s="16">
        <v>0.25</v>
      </c>
      <c r="D93" s="16">
        <v>0.25</v>
      </c>
      <c r="E93" s="16">
        <v>0.25</v>
      </c>
      <c r="F93" s="16">
        <v>1.91</v>
      </c>
      <c r="G93" s="14">
        <f>J93+M93+P93+S93+V93</f>
        <v>1.9</v>
      </c>
      <c r="H93" s="14">
        <f aca="true" t="shared" si="18" ref="H93:I96">+K93+N93+Q93+T93+W93</f>
        <v>1.9</v>
      </c>
      <c r="I93" s="14">
        <f t="shared" si="18"/>
        <v>1.9</v>
      </c>
      <c r="J93" s="16">
        <v>0.3</v>
      </c>
      <c r="K93" s="8">
        <v>0.3</v>
      </c>
      <c r="L93" s="8">
        <v>0.3</v>
      </c>
      <c r="M93" s="8">
        <v>0.3</v>
      </c>
      <c r="N93" s="8">
        <v>0.3</v>
      </c>
      <c r="O93" s="8">
        <v>0.3</v>
      </c>
      <c r="P93" s="8">
        <v>0.3</v>
      </c>
      <c r="Q93" s="8">
        <v>0.3</v>
      </c>
      <c r="R93" s="15">
        <v>0.3</v>
      </c>
      <c r="S93" s="74">
        <v>0.5</v>
      </c>
      <c r="T93" s="74">
        <v>0.5</v>
      </c>
      <c r="U93" s="76">
        <v>0.5</v>
      </c>
      <c r="V93" s="75">
        <v>0.5</v>
      </c>
      <c r="W93" s="75">
        <v>0.5</v>
      </c>
      <c r="X93" s="77">
        <v>0.5</v>
      </c>
      <c r="Y93" s="136">
        <v>3.6</v>
      </c>
      <c r="Z93" s="51">
        <v>0.5</v>
      </c>
      <c r="AA93" s="51">
        <v>0.5</v>
      </c>
      <c r="AB93" s="51">
        <v>0.5</v>
      </c>
      <c r="AC93" s="51">
        <v>0.75</v>
      </c>
      <c r="AD93" s="51">
        <v>0.75</v>
      </c>
      <c r="AE93" s="51">
        <v>0.75</v>
      </c>
      <c r="AF93" s="74">
        <v>0.75</v>
      </c>
      <c r="AG93" s="81"/>
    </row>
    <row r="94" spans="1:33" ht="14.25" customHeight="1" thickBot="1">
      <c r="A94" s="105">
        <v>2</v>
      </c>
      <c r="B94" s="100" t="s">
        <v>131</v>
      </c>
      <c r="C94" s="16">
        <v>0.25</v>
      </c>
      <c r="D94" s="16">
        <v>0.25</v>
      </c>
      <c r="E94" s="16">
        <v>0.25</v>
      </c>
      <c r="F94" s="16">
        <v>0.05</v>
      </c>
      <c r="G94" s="14">
        <f>J94+M94+P94+S94+V94</f>
        <v>0.05</v>
      </c>
      <c r="H94" s="14">
        <f t="shared" si="18"/>
        <v>0.05</v>
      </c>
      <c r="I94" s="14">
        <f t="shared" si="18"/>
        <v>3.84</v>
      </c>
      <c r="J94" s="16">
        <v>0.01</v>
      </c>
      <c r="K94" s="8">
        <v>0.01</v>
      </c>
      <c r="L94" s="8">
        <v>0.41</v>
      </c>
      <c r="M94" s="8">
        <v>0.01</v>
      </c>
      <c r="N94" s="8">
        <v>0.01</v>
      </c>
      <c r="O94" s="8">
        <v>0.45</v>
      </c>
      <c r="P94" s="8">
        <v>0.01</v>
      </c>
      <c r="Q94" s="8">
        <v>0.01</v>
      </c>
      <c r="R94" s="15">
        <v>0.96</v>
      </c>
      <c r="S94" s="74">
        <v>0.01</v>
      </c>
      <c r="T94" s="74">
        <v>0.01</v>
      </c>
      <c r="U94" s="75">
        <v>1.01</v>
      </c>
      <c r="V94" s="75">
        <v>0.01</v>
      </c>
      <c r="W94" s="75">
        <v>0.01</v>
      </c>
      <c r="X94" s="77">
        <v>1.01</v>
      </c>
      <c r="Y94" s="136">
        <v>0.05</v>
      </c>
      <c r="Z94" s="51">
        <v>0.01</v>
      </c>
      <c r="AA94" s="51">
        <v>0.01</v>
      </c>
      <c r="AB94" s="51">
        <v>1.21</v>
      </c>
      <c r="AC94" s="51">
        <v>0.01</v>
      </c>
      <c r="AD94" s="51">
        <v>0.01</v>
      </c>
      <c r="AE94" s="51">
        <v>1.21</v>
      </c>
      <c r="AF94" s="74">
        <v>0.01</v>
      </c>
      <c r="AG94" s="81"/>
    </row>
    <row r="95" spans="1:33" ht="14.25" customHeight="1" thickBot="1">
      <c r="A95" s="105">
        <v>3</v>
      </c>
      <c r="B95" s="100" t="s">
        <v>132</v>
      </c>
      <c r="C95" s="16"/>
      <c r="D95" s="16"/>
      <c r="E95" s="16"/>
      <c r="F95" s="16">
        <v>0</v>
      </c>
      <c r="G95" s="14">
        <f>J95+M95+P95+S95+V95</f>
        <v>0.11</v>
      </c>
      <c r="H95" s="14">
        <f t="shared" si="18"/>
        <v>0.11</v>
      </c>
      <c r="I95" s="14">
        <f t="shared" si="18"/>
        <v>0.61</v>
      </c>
      <c r="J95" s="16"/>
      <c r="K95" s="8"/>
      <c r="L95" s="8"/>
      <c r="M95" s="8"/>
      <c r="N95" s="8"/>
      <c r="O95" s="8"/>
      <c r="P95" s="8"/>
      <c r="Q95" s="8"/>
      <c r="R95" s="15"/>
      <c r="S95" s="74"/>
      <c r="T95" s="74"/>
      <c r="U95" s="75">
        <v>0</v>
      </c>
      <c r="V95" s="75">
        <v>0.11</v>
      </c>
      <c r="W95" s="75">
        <v>0.11</v>
      </c>
      <c r="X95" s="77">
        <v>0.61</v>
      </c>
      <c r="Y95" s="136">
        <v>2.5</v>
      </c>
      <c r="Z95" s="51">
        <v>0.11</v>
      </c>
      <c r="AA95" s="51">
        <v>0.11</v>
      </c>
      <c r="AB95" s="51">
        <v>0.61</v>
      </c>
      <c r="AC95" s="51">
        <v>0.21</v>
      </c>
      <c r="AD95" s="51">
        <v>0.21</v>
      </c>
      <c r="AE95" s="51">
        <v>0.63</v>
      </c>
      <c r="AF95" s="74">
        <v>0.71</v>
      </c>
      <c r="AG95" s="81"/>
    </row>
    <row r="96" spans="1:33" ht="14.25" customHeight="1" thickBot="1">
      <c r="A96" s="105">
        <v>4</v>
      </c>
      <c r="B96" s="100" t="s">
        <v>133</v>
      </c>
      <c r="C96" s="16"/>
      <c r="D96" s="16"/>
      <c r="E96" s="16"/>
      <c r="F96" s="16">
        <v>0</v>
      </c>
      <c r="G96" s="14">
        <f>J96+M96+P96+S96+V96</f>
        <v>0.5</v>
      </c>
      <c r="H96" s="14">
        <f t="shared" si="18"/>
        <v>0.5</v>
      </c>
      <c r="I96" s="14">
        <f t="shared" si="18"/>
        <v>0.5</v>
      </c>
      <c r="J96" s="16"/>
      <c r="K96" s="8"/>
      <c r="L96" s="8"/>
      <c r="M96" s="8"/>
      <c r="N96" s="8"/>
      <c r="O96" s="8"/>
      <c r="P96" s="8"/>
      <c r="Q96" s="8"/>
      <c r="R96" s="15"/>
      <c r="S96" s="74"/>
      <c r="T96" s="74"/>
      <c r="U96" s="75">
        <v>0</v>
      </c>
      <c r="V96" s="75">
        <v>0.5</v>
      </c>
      <c r="W96" s="75">
        <v>0.5</v>
      </c>
      <c r="X96" s="77">
        <v>0.5</v>
      </c>
      <c r="Y96" s="136">
        <v>3.5</v>
      </c>
      <c r="Z96" s="51">
        <v>0.55</v>
      </c>
      <c r="AA96" s="51">
        <v>0.55</v>
      </c>
      <c r="AB96" s="51">
        <v>0.41</v>
      </c>
      <c r="AC96" s="51">
        <v>0.58</v>
      </c>
      <c r="AD96" s="51">
        <v>0.39</v>
      </c>
      <c r="AE96" s="51">
        <v>0.27</v>
      </c>
      <c r="AF96" s="74">
        <v>0.01</v>
      </c>
      <c r="AG96" s="81"/>
    </row>
    <row r="97" spans="1:33" ht="14.25" customHeight="1" thickBot="1">
      <c r="A97" s="105"/>
      <c r="B97" s="107" t="s">
        <v>134</v>
      </c>
      <c r="C97" s="41">
        <f>SUM(C93:C96)</f>
        <v>0.5</v>
      </c>
      <c r="D97" s="41">
        <f aca="true" t="shared" si="19" ref="D97:AF97">SUM(D93:D96)</f>
        <v>0.5</v>
      </c>
      <c r="E97" s="41">
        <f t="shared" si="19"/>
        <v>0.5</v>
      </c>
      <c r="F97" s="41">
        <f t="shared" si="19"/>
        <v>1.96</v>
      </c>
      <c r="G97" s="41">
        <f t="shared" si="19"/>
        <v>2.56</v>
      </c>
      <c r="H97" s="41">
        <f t="shared" si="19"/>
        <v>2.56</v>
      </c>
      <c r="I97" s="41">
        <f t="shared" si="19"/>
        <v>6.8500000000000005</v>
      </c>
      <c r="J97" s="41">
        <f t="shared" si="19"/>
        <v>0.31</v>
      </c>
      <c r="K97" s="41">
        <f t="shared" si="19"/>
        <v>0.31</v>
      </c>
      <c r="L97" s="41">
        <f t="shared" si="19"/>
        <v>0.71</v>
      </c>
      <c r="M97" s="41">
        <f t="shared" si="19"/>
        <v>0.31</v>
      </c>
      <c r="N97" s="41">
        <f t="shared" si="19"/>
        <v>0.31</v>
      </c>
      <c r="O97" s="41">
        <f t="shared" si="19"/>
        <v>0.75</v>
      </c>
      <c r="P97" s="41">
        <f t="shared" si="19"/>
        <v>0.31</v>
      </c>
      <c r="Q97" s="41">
        <f t="shared" si="19"/>
        <v>0.31</v>
      </c>
      <c r="R97" s="41">
        <f t="shared" si="19"/>
        <v>1.26</v>
      </c>
      <c r="S97" s="49">
        <f t="shared" si="19"/>
        <v>0.51</v>
      </c>
      <c r="T97" s="49">
        <f t="shared" si="19"/>
        <v>0.51</v>
      </c>
      <c r="U97" s="49">
        <f t="shared" si="19"/>
        <v>1.51</v>
      </c>
      <c r="V97" s="49">
        <f t="shared" si="19"/>
        <v>1.12</v>
      </c>
      <c r="W97" s="49">
        <f t="shared" si="19"/>
        <v>1.12</v>
      </c>
      <c r="X97" s="49">
        <f t="shared" si="19"/>
        <v>2.62</v>
      </c>
      <c r="Y97" s="49">
        <f t="shared" si="19"/>
        <v>9.65</v>
      </c>
      <c r="Z97" s="49">
        <f t="shared" si="19"/>
        <v>1.17</v>
      </c>
      <c r="AA97" s="49">
        <f t="shared" si="19"/>
        <v>1.17</v>
      </c>
      <c r="AB97" s="49">
        <f t="shared" si="19"/>
        <v>2.73</v>
      </c>
      <c r="AC97" s="49">
        <f t="shared" si="19"/>
        <v>1.5499999999999998</v>
      </c>
      <c r="AD97" s="49">
        <f t="shared" si="19"/>
        <v>1.3599999999999999</v>
      </c>
      <c r="AE97" s="49">
        <f t="shared" si="19"/>
        <v>2.86</v>
      </c>
      <c r="AF97" s="49">
        <f t="shared" si="19"/>
        <v>1.48</v>
      </c>
      <c r="AG97" s="138"/>
    </row>
    <row r="98" spans="1:33" ht="14.25" customHeight="1" thickBot="1">
      <c r="A98" s="106" t="s">
        <v>117</v>
      </c>
      <c r="B98" s="107" t="s">
        <v>135</v>
      </c>
      <c r="C98" s="41"/>
      <c r="D98" s="41"/>
      <c r="E98" s="41"/>
      <c r="F98" s="41"/>
      <c r="G98" s="41"/>
      <c r="H98" s="41"/>
      <c r="I98" s="41"/>
      <c r="J98" s="41"/>
      <c r="K98" s="41"/>
      <c r="L98" s="41"/>
      <c r="M98" s="41"/>
      <c r="N98" s="41"/>
      <c r="O98" s="41"/>
      <c r="P98" s="41"/>
      <c r="Q98" s="41"/>
      <c r="R98" s="41"/>
      <c r="S98" s="49"/>
      <c r="T98" s="49"/>
      <c r="U98" s="49"/>
      <c r="V98" s="49"/>
      <c r="W98" s="49"/>
      <c r="X98" s="49"/>
      <c r="Y98" s="49"/>
      <c r="Z98" s="49"/>
      <c r="AA98" s="49"/>
      <c r="AB98" s="49"/>
      <c r="AC98" s="49"/>
      <c r="AD98" s="49"/>
      <c r="AE98" s="51"/>
      <c r="AF98" s="74"/>
      <c r="AG98" s="81"/>
    </row>
    <row r="99" spans="1:33" ht="14.25" customHeight="1">
      <c r="A99" s="1">
        <v>1</v>
      </c>
      <c r="B99" s="97" t="s">
        <v>136</v>
      </c>
      <c r="C99" s="16">
        <v>2.5</v>
      </c>
      <c r="D99" s="16">
        <v>2.5</v>
      </c>
      <c r="E99" s="16">
        <v>2.64</v>
      </c>
      <c r="F99" s="16">
        <v>18</v>
      </c>
      <c r="G99" s="14">
        <f>J99+M99+P99+S99+V99</f>
        <v>17.7</v>
      </c>
      <c r="H99" s="14">
        <f>+K99+N99+Q99+T99+W99</f>
        <v>11.3</v>
      </c>
      <c r="I99" s="14">
        <f>+L99+O99+R99+U99+X99</f>
        <v>14.799999999999999</v>
      </c>
      <c r="J99" s="16">
        <v>3.7</v>
      </c>
      <c r="K99" s="8">
        <v>2.5</v>
      </c>
      <c r="L99" s="8">
        <v>3.9</v>
      </c>
      <c r="M99" s="8">
        <v>5</v>
      </c>
      <c r="N99" s="8">
        <v>3.5</v>
      </c>
      <c r="O99" s="8">
        <v>3.79</v>
      </c>
      <c r="P99" s="8">
        <v>4.5</v>
      </c>
      <c r="Q99" s="8">
        <v>1.8</v>
      </c>
      <c r="R99" s="15">
        <v>2.48</v>
      </c>
      <c r="S99" s="74">
        <v>3.5</v>
      </c>
      <c r="T99" s="74">
        <v>2.5</v>
      </c>
      <c r="U99" s="76">
        <v>3.6</v>
      </c>
      <c r="V99" s="75">
        <v>1</v>
      </c>
      <c r="W99" s="75">
        <v>1</v>
      </c>
      <c r="X99" s="77">
        <v>1.03</v>
      </c>
      <c r="Y99" s="136">
        <v>30</v>
      </c>
      <c r="Z99" s="51">
        <v>1.5</v>
      </c>
      <c r="AA99" s="51">
        <v>1.5</v>
      </c>
      <c r="AB99" s="51">
        <v>2.04</v>
      </c>
      <c r="AC99" s="51">
        <v>3.5</v>
      </c>
      <c r="AD99" s="51">
        <v>3.5</v>
      </c>
      <c r="AE99" s="51">
        <v>4.71</v>
      </c>
      <c r="AF99" s="74">
        <v>4.5</v>
      </c>
      <c r="AG99" s="81"/>
    </row>
    <row r="100" spans="1:33" ht="14.25" customHeight="1">
      <c r="A100" s="1">
        <v>2</v>
      </c>
      <c r="B100" s="97" t="s">
        <v>225</v>
      </c>
      <c r="C100" s="16"/>
      <c r="D100" s="16"/>
      <c r="E100" s="16"/>
      <c r="F100" s="16"/>
      <c r="G100" s="14"/>
      <c r="H100" s="14"/>
      <c r="I100" s="14"/>
      <c r="J100" s="16"/>
      <c r="K100" s="8"/>
      <c r="L100" s="8"/>
      <c r="M100" s="8"/>
      <c r="N100" s="8"/>
      <c r="O100" s="8"/>
      <c r="P100" s="8"/>
      <c r="Q100" s="8"/>
      <c r="R100" s="15"/>
      <c r="S100" s="74"/>
      <c r="T100" s="74"/>
      <c r="U100" s="76"/>
      <c r="V100" s="75"/>
      <c r="W100" s="75"/>
      <c r="X100" s="84"/>
      <c r="Y100" s="136"/>
      <c r="Z100" s="51"/>
      <c r="AA100" s="51"/>
      <c r="AB100" s="51"/>
      <c r="AC100" s="51"/>
      <c r="AD100" s="51"/>
      <c r="AE100" s="51"/>
      <c r="AF100" s="74">
        <v>2</v>
      </c>
      <c r="AG100" s="81"/>
    </row>
    <row r="101" spans="1:33" s="88" customFormat="1" ht="14.25" customHeight="1" thickBot="1">
      <c r="A101" s="5"/>
      <c r="B101" s="91" t="s">
        <v>137</v>
      </c>
      <c r="C101" s="12"/>
      <c r="D101" s="12"/>
      <c r="E101" s="12"/>
      <c r="F101" s="12"/>
      <c r="G101" s="7"/>
      <c r="H101" s="7"/>
      <c r="I101" s="7"/>
      <c r="J101" s="12"/>
      <c r="K101" s="9"/>
      <c r="L101" s="9"/>
      <c r="M101" s="9"/>
      <c r="N101" s="9"/>
      <c r="O101" s="9"/>
      <c r="P101" s="9"/>
      <c r="Q101" s="9"/>
      <c r="R101" s="86"/>
      <c r="S101" s="47">
        <f>SUM(S99:S100)</f>
        <v>3.5</v>
      </c>
      <c r="T101" s="47">
        <f aca="true" t="shared" si="20" ref="T101:AF101">SUM(T99:T100)</f>
        <v>2.5</v>
      </c>
      <c r="U101" s="47">
        <f t="shared" si="20"/>
        <v>3.6</v>
      </c>
      <c r="V101" s="47">
        <f t="shared" si="20"/>
        <v>1</v>
      </c>
      <c r="W101" s="47">
        <f t="shared" si="20"/>
        <v>1</v>
      </c>
      <c r="X101" s="47">
        <f t="shared" si="20"/>
        <v>1.03</v>
      </c>
      <c r="Y101" s="47">
        <f t="shared" si="20"/>
        <v>30</v>
      </c>
      <c r="Z101" s="47">
        <f t="shared" si="20"/>
        <v>1.5</v>
      </c>
      <c r="AA101" s="47">
        <f t="shared" si="20"/>
        <v>1.5</v>
      </c>
      <c r="AB101" s="47">
        <f t="shared" si="20"/>
        <v>2.04</v>
      </c>
      <c r="AC101" s="47">
        <f t="shared" si="20"/>
        <v>3.5</v>
      </c>
      <c r="AD101" s="47">
        <f t="shared" si="20"/>
        <v>3.5</v>
      </c>
      <c r="AE101" s="49">
        <f t="shared" si="20"/>
        <v>4.71</v>
      </c>
      <c r="AF101" s="47">
        <f t="shared" si="20"/>
        <v>6.5</v>
      </c>
      <c r="AG101" s="87"/>
    </row>
    <row r="102" spans="1:33" ht="14.25" customHeight="1" thickBot="1">
      <c r="A102" s="103" t="s">
        <v>120</v>
      </c>
      <c r="B102" s="110" t="s">
        <v>99</v>
      </c>
      <c r="C102" s="16"/>
      <c r="D102" s="16"/>
      <c r="E102" s="16"/>
      <c r="F102" s="16"/>
      <c r="G102" s="14"/>
      <c r="H102" s="14"/>
      <c r="I102" s="14"/>
      <c r="J102" s="16"/>
      <c r="K102" s="8"/>
      <c r="L102" s="8"/>
      <c r="M102" s="8"/>
      <c r="N102" s="8"/>
      <c r="O102" s="8"/>
      <c r="P102" s="8"/>
      <c r="Q102" s="8"/>
      <c r="R102" s="15"/>
      <c r="S102" s="74"/>
      <c r="T102" s="74"/>
      <c r="U102" s="76"/>
      <c r="V102" s="75"/>
      <c r="W102" s="75"/>
      <c r="X102" s="77"/>
      <c r="Y102" s="136"/>
      <c r="Z102" s="51"/>
      <c r="AA102" s="51"/>
      <c r="AB102" s="51"/>
      <c r="AC102" s="51"/>
      <c r="AD102" s="51"/>
      <c r="AE102" s="51"/>
      <c r="AF102" s="74"/>
      <c r="AG102" s="81"/>
    </row>
    <row r="103" spans="1:33" ht="14.25" customHeight="1">
      <c r="A103" s="1">
        <v>1</v>
      </c>
      <c r="B103" s="97" t="s">
        <v>226</v>
      </c>
      <c r="C103" s="16"/>
      <c r="D103" s="16"/>
      <c r="E103" s="16"/>
      <c r="F103" s="16"/>
      <c r="G103" s="14">
        <f>J103+M103+P103+S103+V103</f>
        <v>0</v>
      </c>
      <c r="H103" s="14">
        <f>+K103+N103+Q103+T103+W103</f>
        <v>0</v>
      </c>
      <c r="I103" s="14">
        <f>+L103+O103+R103+U103+X103</f>
        <v>0</v>
      </c>
      <c r="J103" s="16"/>
      <c r="K103" s="8"/>
      <c r="L103" s="8"/>
      <c r="M103" s="8"/>
      <c r="N103" s="8"/>
      <c r="O103" s="8"/>
      <c r="P103" s="8"/>
      <c r="Q103" s="8"/>
      <c r="R103" s="15"/>
      <c r="S103" s="74"/>
      <c r="T103" s="74"/>
      <c r="U103" s="75"/>
      <c r="V103" s="75"/>
      <c r="W103" s="75"/>
      <c r="X103" s="77"/>
      <c r="Y103" s="136">
        <v>5</v>
      </c>
      <c r="Z103" s="51">
        <v>1</v>
      </c>
      <c r="AA103" s="51">
        <v>1</v>
      </c>
      <c r="AB103" s="51"/>
      <c r="AC103" s="51">
        <v>1</v>
      </c>
      <c r="AD103" s="51">
        <v>0.01</v>
      </c>
      <c r="AE103" s="51"/>
      <c r="AF103" s="74">
        <v>1</v>
      </c>
      <c r="AG103" s="81"/>
    </row>
    <row r="104" spans="1:33" ht="14.25" customHeight="1">
      <c r="A104" s="1"/>
      <c r="B104" s="91" t="s">
        <v>138</v>
      </c>
      <c r="C104" s="41">
        <f aca="true" t="shared" si="21" ref="C104:R104">SUM(C91,C97,C99,C103)</f>
        <v>14.9</v>
      </c>
      <c r="D104" s="41">
        <f t="shared" si="21"/>
        <v>11</v>
      </c>
      <c r="E104" s="41">
        <f t="shared" si="21"/>
        <v>11.13</v>
      </c>
      <c r="F104" s="41">
        <f t="shared" si="21"/>
        <v>90.96</v>
      </c>
      <c r="G104" s="41">
        <f t="shared" si="21"/>
        <v>98.61000000000001</v>
      </c>
      <c r="H104" s="41">
        <f t="shared" si="21"/>
        <v>83.72</v>
      </c>
      <c r="I104" s="41">
        <f t="shared" si="21"/>
        <v>100.72</v>
      </c>
      <c r="J104" s="41">
        <f t="shared" si="21"/>
        <v>17.51</v>
      </c>
      <c r="K104" s="41">
        <f t="shared" si="21"/>
        <v>13.81</v>
      </c>
      <c r="L104" s="41">
        <f t="shared" si="21"/>
        <v>15.600000000000003</v>
      </c>
      <c r="M104" s="41">
        <f t="shared" si="21"/>
        <v>19.32</v>
      </c>
      <c r="N104" s="41">
        <f t="shared" si="21"/>
        <v>16.29</v>
      </c>
      <c r="O104" s="41">
        <f t="shared" si="21"/>
        <v>16.86</v>
      </c>
      <c r="P104" s="41">
        <f t="shared" si="21"/>
        <v>21.83</v>
      </c>
      <c r="Q104" s="41">
        <f t="shared" si="21"/>
        <v>17.92</v>
      </c>
      <c r="R104" s="41">
        <f t="shared" si="21"/>
        <v>19.46</v>
      </c>
      <c r="S104" s="49">
        <f>SUM(S91,S97,S101,S103)</f>
        <v>21.520000000000003</v>
      </c>
      <c r="T104" s="49">
        <f aca="true" t="shared" si="22" ref="T104:AF104">SUM(T91,T97,T101,T103)</f>
        <v>18.32</v>
      </c>
      <c r="U104" s="49">
        <f t="shared" si="22"/>
        <v>22.890000000000004</v>
      </c>
      <c r="V104" s="49">
        <f t="shared" si="22"/>
        <v>18.430000000000003</v>
      </c>
      <c r="W104" s="49">
        <f t="shared" si="22"/>
        <v>17.38</v>
      </c>
      <c r="X104" s="49">
        <f t="shared" si="22"/>
        <v>25.91</v>
      </c>
      <c r="Y104" s="49">
        <f t="shared" si="22"/>
        <v>214.25</v>
      </c>
      <c r="Z104" s="49">
        <f t="shared" si="22"/>
        <v>21.68</v>
      </c>
      <c r="AA104" s="49">
        <f t="shared" si="22"/>
        <v>21.68</v>
      </c>
      <c r="AB104" s="49">
        <f t="shared" si="22"/>
        <v>29.209999999999997</v>
      </c>
      <c r="AC104" s="49">
        <f t="shared" si="22"/>
        <v>26.910000000000004</v>
      </c>
      <c r="AD104" s="49">
        <f t="shared" si="22"/>
        <v>25.44</v>
      </c>
      <c r="AE104" s="49">
        <f t="shared" si="22"/>
        <v>27.200000000000003</v>
      </c>
      <c r="AF104" s="49">
        <f t="shared" si="22"/>
        <v>47.989999999999995</v>
      </c>
      <c r="AG104" s="138"/>
    </row>
    <row r="105" spans="1:33" ht="14.25" customHeight="1" thickBot="1">
      <c r="A105" s="1"/>
      <c r="B105" s="11"/>
      <c r="C105" s="41"/>
      <c r="D105" s="41"/>
      <c r="E105" s="41"/>
      <c r="F105" s="41"/>
      <c r="G105" s="41"/>
      <c r="H105" s="41"/>
      <c r="I105" s="41"/>
      <c r="J105" s="41"/>
      <c r="K105" s="41"/>
      <c r="L105" s="41"/>
      <c r="M105" s="41"/>
      <c r="N105" s="41"/>
      <c r="O105" s="41"/>
      <c r="P105" s="41"/>
      <c r="Q105" s="41"/>
      <c r="R105" s="41"/>
      <c r="S105" s="49"/>
      <c r="T105" s="49"/>
      <c r="U105" s="49"/>
      <c r="V105" s="49"/>
      <c r="W105" s="49"/>
      <c r="X105" s="49"/>
      <c r="Y105" s="49"/>
      <c r="Z105" s="49"/>
      <c r="AA105" s="49"/>
      <c r="AB105" s="49"/>
      <c r="AC105" s="49"/>
      <c r="AD105" s="49"/>
      <c r="AE105" s="51"/>
      <c r="AF105" s="74"/>
      <c r="AG105" s="81"/>
    </row>
    <row r="106" spans="1:33" ht="14.25" customHeight="1" thickBot="1">
      <c r="A106" s="109" t="s">
        <v>48</v>
      </c>
      <c r="B106" s="110" t="s">
        <v>139</v>
      </c>
      <c r="C106" s="41"/>
      <c r="D106" s="41"/>
      <c r="E106" s="41"/>
      <c r="F106" s="41"/>
      <c r="G106" s="41"/>
      <c r="H106" s="41"/>
      <c r="I106" s="41"/>
      <c r="J106" s="41"/>
      <c r="K106" s="41"/>
      <c r="L106" s="41"/>
      <c r="M106" s="41"/>
      <c r="N106" s="41"/>
      <c r="O106" s="41"/>
      <c r="P106" s="41"/>
      <c r="Q106" s="41"/>
      <c r="R106" s="41"/>
      <c r="S106" s="49"/>
      <c r="T106" s="49"/>
      <c r="U106" s="49"/>
      <c r="V106" s="49"/>
      <c r="W106" s="49"/>
      <c r="X106" s="49"/>
      <c r="Y106" s="49"/>
      <c r="Z106" s="49"/>
      <c r="AA106" s="49"/>
      <c r="AB106" s="49"/>
      <c r="AC106" s="49"/>
      <c r="AD106" s="49"/>
      <c r="AE106" s="51"/>
      <c r="AF106" s="74"/>
      <c r="AG106" s="81"/>
    </row>
    <row r="107" spans="1:33" ht="14.25" customHeight="1" thickBot="1">
      <c r="A107" s="106" t="s">
        <v>24</v>
      </c>
      <c r="B107" s="100" t="s">
        <v>105</v>
      </c>
      <c r="C107" s="41"/>
      <c r="D107" s="41"/>
      <c r="E107" s="41"/>
      <c r="F107" s="41"/>
      <c r="G107" s="41"/>
      <c r="H107" s="41"/>
      <c r="I107" s="41"/>
      <c r="J107" s="41"/>
      <c r="K107" s="41"/>
      <c r="L107" s="41"/>
      <c r="M107" s="41"/>
      <c r="N107" s="41"/>
      <c r="O107" s="41"/>
      <c r="P107" s="41"/>
      <c r="Q107" s="41"/>
      <c r="R107" s="41"/>
      <c r="S107" s="49"/>
      <c r="T107" s="49"/>
      <c r="U107" s="49"/>
      <c r="V107" s="49"/>
      <c r="W107" s="49"/>
      <c r="X107" s="49"/>
      <c r="Y107" s="49"/>
      <c r="Z107" s="49"/>
      <c r="AA107" s="49"/>
      <c r="AB107" s="49"/>
      <c r="AC107" s="49"/>
      <c r="AD107" s="49"/>
      <c r="AE107" s="51"/>
      <c r="AF107" s="74"/>
      <c r="AG107" s="81"/>
    </row>
    <row r="108" spans="1:33" ht="14.25" customHeight="1" thickBot="1">
      <c r="A108" s="105">
        <v>1</v>
      </c>
      <c r="B108" s="100" t="s">
        <v>140</v>
      </c>
      <c r="C108" s="14">
        <v>11</v>
      </c>
      <c r="D108" s="14">
        <v>9</v>
      </c>
      <c r="E108" s="14">
        <v>7.59</v>
      </c>
      <c r="F108" s="14">
        <v>60</v>
      </c>
      <c r="G108" s="14">
        <f>J108+M108+P108+S108+V108</f>
        <v>50</v>
      </c>
      <c r="H108" s="14">
        <f aca="true" t="shared" si="23" ref="H108:I110">+K108+N108+Q108+T108+W108</f>
        <v>42.5</v>
      </c>
      <c r="I108" s="14">
        <f t="shared" si="23"/>
        <v>36.120000000000005</v>
      </c>
      <c r="J108" s="14">
        <v>10</v>
      </c>
      <c r="K108" s="8">
        <v>7</v>
      </c>
      <c r="L108" s="8">
        <v>5.96</v>
      </c>
      <c r="M108" s="8">
        <v>10</v>
      </c>
      <c r="N108" s="8">
        <v>8</v>
      </c>
      <c r="O108" s="8">
        <v>6.57</v>
      </c>
      <c r="P108" s="8">
        <v>10</v>
      </c>
      <c r="Q108" s="8">
        <v>7.5</v>
      </c>
      <c r="R108" s="15">
        <v>6.39</v>
      </c>
      <c r="S108" s="74">
        <v>10</v>
      </c>
      <c r="T108" s="74">
        <v>10</v>
      </c>
      <c r="U108" s="75">
        <v>9.67</v>
      </c>
      <c r="V108" s="75">
        <v>10</v>
      </c>
      <c r="W108" s="75">
        <v>10</v>
      </c>
      <c r="X108" s="51">
        <v>7.53</v>
      </c>
      <c r="Y108" s="51">
        <v>60</v>
      </c>
      <c r="Z108" s="51">
        <v>8.9</v>
      </c>
      <c r="AA108" s="51">
        <v>8.9</v>
      </c>
      <c r="AB108" s="51">
        <v>8.36</v>
      </c>
      <c r="AC108" s="51">
        <v>11.35</v>
      </c>
      <c r="AD108" s="51">
        <v>11.35</v>
      </c>
      <c r="AE108" s="51">
        <v>11.09</v>
      </c>
      <c r="AF108" s="74">
        <v>21</v>
      </c>
      <c r="AG108" s="81"/>
    </row>
    <row r="109" spans="1:33" ht="14.25" customHeight="1" thickBot="1">
      <c r="A109" s="105">
        <v>2</v>
      </c>
      <c r="B109" s="100" t="s">
        <v>141</v>
      </c>
      <c r="C109" s="14">
        <v>4</v>
      </c>
      <c r="D109" s="14">
        <v>4</v>
      </c>
      <c r="E109" s="14">
        <v>3.07</v>
      </c>
      <c r="F109" s="14">
        <v>40</v>
      </c>
      <c r="G109" s="14">
        <f>J109+M109+P109+S109+V109</f>
        <v>32.5</v>
      </c>
      <c r="H109" s="14">
        <f t="shared" si="23"/>
        <v>35.8</v>
      </c>
      <c r="I109" s="14">
        <f t="shared" si="23"/>
        <v>33.99</v>
      </c>
      <c r="J109" s="14">
        <v>4.5</v>
      </c>
      <c r="K109" s="8">
        <v>4</v>
      </c>
      <c r="L109" s="8">
        <v>2.34</v>
      </c>
      <c r="M109" s="8">
        <v>5</v>
      </c>
      <c r="N109" s="8">
        <v>4.5</v>
      </c>
      <c r="O109" s="8">
        <v>3.81</v>
      </c>
      <c r="P109" s="8">
        <v>7</v>
      </c>
      <c r="Q109" s="8">
        <v>5.3</v>
      </c>
      <c r="R109" s="15">
        <v>6.11</v>
      </c>
      <c r="S109" s="74">
        <v>7</v>
      </c>
      <c r="T109" s="74">
        <v>13</v>
      </c>
      <c r="U109" s="76">
        <v>11.52</v>
      </c>
      <c r="V109" s="75">
        <v>9</v>
      </c>
      <c r="W109" s="75">
        <v>9</v>
      </c>
      <c r="X109" s="77">
        <v>10.21</v>
      </c>
      <c r="Y109" s="136">
        <v>90</v>
      </c>
      <c r="Z109" s="51">
        <v>9</v>
      </c>
      <c r="AA109" s="51">
        <v>9</v>
      </c>
      <c r="AB109" s="51">
        <v>10.91</v>
      </c>
      <c r="AC109" s="51">
        <v>14</v>
      </c>
      <c r="AD109" s="51">
        <v>13</v>
      </c>
      <c r="AE109" s="51">
        <v>12.11</v>
      </c>
      <c r="AF109" s="74">
        <v>17</v>
      </c>
      <c r="AG109" s="81"/>
    </row>
    <row r="110" spans="1:33" ht="14.25" customHeight="1" thickBot="1">
      <c r="A110" s="105">
        <v>3</v>
      </c>
      <c r="B110" s="100" t="s">
        <v>142</v>
      </c>
      <c r="C110" s="14">
        <v>0.85</v>
      </c>
      <c r="D110" s="14">
        <v>0.85</v>
      </c>
      <c r="E110" s="14">
        <v>0.81</v>
      </c>
      <c r="F110" s="14">
        <v>10</v>
      </c>
      <c r="G110" s="14">
        <f>J110+M110+P110+S110+V110</f>
        <v>11.600000000000001</v>
      </c>
      <c r="H110" s="14">
        <f t="shared" si="23"/>
        <v>11.370000000000001</v>
      </c>
      <c r="I110" s="14">
        <f t="shared" si="23"/>
        <v>9.17</v>
      </c>
      <c r="J110" s="14">
        <v>1.2</v>
      </c>
      <c r="K110" s="8">
        <v>1.2</v>
      </c>
      <c r="L110" s="8">
        <v>1.17</v>
      </c>
      <c r="M110" s="8">
        <v>3</v>
      </c>
      <c r="N110" s="8">
        <v>3</v>
      </c>
      <c r="O110" s="8">
        <v>2.16</v>
      </c>
      <c r="P110" s="8">
        <v>3</v>
      </c>
      <c r="Q110" s="8">
        <v>2.77</v>
      </c>
      <c r="R110" s="15">
        <v>2.01</v>
      </c>
      <c r="S110" s="74">
        <v>2.2</v>
      </c>
      <c r="T110" s="74">
        <v>2.2</v>
      </c>
      <c r="U110" s="76">
        <v>2.05</v>
      </c>
      <c r="V110" s="75">
        <v>2.2</v>
      </c>
      <c r="W110" s="75">
        <v>2.2</v>
      </c>
      <c r="X110" s="77">
        <v>1.78</v>
      </c>
      <c r="Y110" s="136">
        <v>20</v>
      </c>
      <c r="Z110" s="51">
        <v>2.5</v>
      </c>
      <c r="AA110" s="51">
        <v>2.5</v>
      </c>
      <c r="AB110" s="51">
        <v>1.71</v>
      </c>
      <c r="AC110" s="51">
        <v>2.5</v>
      </c>
      <c r="AD110" s="51">
        <v>2</v>
      </c>
      <c r="AE110" s="51">
        <v>1.95</v>
      </c>
      <c r="AF110" s="74">
        <v>2.5</v>
      </c>
      <c r="AG110" s="81"/>
    </row>
    <row r="111" spans="1:33" ht="14.25" customHeight="1" thickBot="1">
      <c r="A111" s="105"/>
      <c r="B111" s="107" t="s">
        <v>143</v>
      </c>
      <c r="C111" s="43">
        <f>SUM(C108:C110)</f>
        <v>15.85</v>
      </c>
      <c r="D111" s="43">
        <f aca="true" t="shared" si="24" ref="D111:AF111">SUM(D108:D110)</f>
        <v>13.85</v>
      </c>
      <c r="E111" s="43">
        <f t="shared" si="24"/>
        <v>11.47</v>
      </c>
      <c r="F111" s="43">
        <f t="shared" si="24"/>
        <v>110</v>
      </c>
      <c r="G111" s="43">
        <f t="shared" si="24"/>
        <v>94.1</v>
      </c>
      <c r="H111" s="43">
        <f t="shared" si="24"/>
        <v>89.67</v>
      </c>
      <c r="I111" s="43">
        <f t="shared" si="24"/>
        <v>79.28000000000002</v>
      </c>
      <c r="J111" s="43">
        <f t="shared" si="24"/>
        <v>15.7</v>
      </c>
      <c r="K111" s="43">
        <f t="shared" si="24"/>
        <v>12.2</v>
      </c>
      <c r="L111" s="43">
        <f t="shared" si="24"/>
        <v>9.47</v>
      </c>
      <c r="M111" s="43">
        <f t="shared" si="24"/>
        <v>18</v>
      </c>
      <c r="N111" s="43">
        <f t="shared" si="24"/>
        <v>15.5</v>
      </c>
      <c r="O111" s="43">
        <f t="shared" si="24"/>
        <v>12.540000000000001</v>
      </c>
      <c r="P111" s="43">
        <f t="shared" si="24"/>
        <v>20</v>
      </c>
      <c r="Q111" s="43">
        <f t="shared" si="24"/>
        <v>15.57</v>
      </c>
      <c r="R111" s="43">
        <f t="shared" si="24"/>
        <v>14.51</v>
      </c>
      <c r="S111" s="47">
        <f t="shared" si="24"/>
        <v>19.2</v>
      </c>
      <c r="T111" s="47">
        <f t="shared" si="24"/>
        <v>25.2</v>
      </c>
      <c r="U111" s="47">
        <f t="shared" si="24"/>
        <v>23.24</v>
      </c>
      <c r="V111" s="47">
        <f t="shared" si="24"/>
        <v>21.2</v>
      </c>
      <c r="W111" s="47">
        <f t="shared" si="24"/>
        <v>21.2</v>
      </c>
      <c r="X111" s="47">
        <f t="shared" si="24"/>
        <v>19.520000000000003</v>
      </c>
      <c r="Y111" s="47">
        <f t="shared" si="24"/>
        <v>170</v>
      </c>
      <c r="Z111" s="47">
        <f t="shared" si="24"/>
        <v>20.4</v>
      </c>
      <c r="AA111" s="47">
        <f t="shared" si="24"/>
        <v>20.4</v>
      </c>
      <c r="AB111" s="49">
        <f t="shared" si="24"/>
        <v>20.98</v>
      </c>
      <c r="AC111" s="49">
        <f t="shared" si="24"/>
        <v>27.85</v>
      </c>
      <c r="AD111" s="49">
        <f t="shared" si="24"/>
        <v>26.35</v>
      </c>
      <c r="AE111" s="49">
        <f t="shared" si="24"/>
        <v>25.15</v>
      </c>
      <c r="AF111" s="47">
        <f t="shared" si="24"/>
        <v>40.5</v>
      </c>
      <c r="AG111" s="139"/>
    </row>
    <row r="112" spans="1:33" ht="14.25" customHeight="1" thickBot="1">
      <c r="A112" s="106" t="s">
        <v>108</v>
      </c>
      <c r="B112" s="107" t="s">
        <v>144</v>
      </c>
      <c r="C112" s="43"/>
      <c r="D112" s="43"/>
      <c r="E112" s="43"/>
      <c r="F112" s="43"/>
      <c r="G112" s="43"/>
      <c r="H112" s="43"/>
      <c r="I112" s="43"/>
      <c r="J112" s="43"/>
      <c r="K112" s="43"/>
      <c r="L112" s="43"/>
      <c r="M112" s="43"/>
      <c r="N112" s="43"/>
      <c r="O112" s="43"/>
      <c r="P112" s="43"/>
      <c r="Q112" s="43"/>
      <c r="R112" s="43"/>
      <c r="S112" s="47"/>
      <c r="T112" s="47"/>
      <c r="U112" s="47"/>
      <c r="V112" s="47"/>
      <c r="W112" s="47"/>
      <c r="X112" s="47"/>
      <c r="Y112" s="47"/>
      <c r="Z112" s="47"/>
      <c r="AA112" s="47"/>
      <c r="AB112" s="49"/>
      <c r="AC112" s="49"/>
      <c r="AD112" s="49"/>
      <c r="AE112" s="51"/>
      <c r="AF112" s="74"/>
      <c r="AG112" s="81"/>
    </row>
    <row r="113" spans="1:33" ht="15.75" customHeight="1" thickBot="1">
      <c r="A113" s="105">
        <v>1</v>
      </c>
      <c r="B113" s="100" t="s">
        <v>145</v>
      </c>
      <c r="C113" s="16"/>
      <c r="D113" s="16"/>
      <c r="E113" s="16"/>
      <c r="F113" s="16"/>
      <c r="G113" s="14">
        <f>J113+M113+P113+S113+V113</f>
        <v>0</v>
      </c>
      <c r="H113" s="14">
        <f>+K113+N113+Q113+T113+W113</f>
        <v>0</v>
      </c>
      <c r="I113" s="14">
        <f>+L113+O113+R113+U113+X113</f>
        <v>0</v>
      </c>
      <c r="J113" s="16"/>
      <c r="K113" s="8"/>
      <c r="L113" s="8"/>
      <c r="M113" s="8"/>
      <c r="N113" s="8"/>
      <c r="O113" s="8"/>
      <c r="P113" s="8"/>
      <c r="Q113" s="8"/>
      <c r="R113" s="15"/>
      <c r="S113" s="74"/>
      <c r="T113" s="74"/>
      <c r="U113" s="76"/>
      <c r="V113" s="75"/>
      <c r="W113" s="75"/>
      <c r="X113" s="77"/>
      <c r="Y113" s="136">
        <v>45</v>
      </c>
      <c r="Z113" s="51">
        <v>5</v>
      </c>
      <c r="AA113" s="51">
        <v>5</v>
      </c>
      <c r="AB113" s="51">
        <v>3.21</v>
      </c>
      <c r="AC113" s="51">
        <v>9</v>
      </c>
      <c r="AD113" s="51">
        <v>5.45</v>
      </c>
      <c r="AE113" s="51">
        <v>4.15</v>
      </c>
      <c r="AF113" s="74">
        <v>6</v>
      </c>
      <c r="AG113" s="81"/>
    </row>
    <row r="114" spans="1:33" ht="16.5" customHeight="1" thickBot="1">
      <c r="A114" s="106" t="s">
        <v>117</v>
      </c>
      <c r="B114" s="107" t="s">
        <v>68</v>
      </c>
      <c r="C114" s="16"/>
      <c r="D114" s="16"/>
      <c r="E114" s="16"/>
      <c r="F114" s="16"/>
      <c r="G114" s="14"/>
      <c r="H114" s="14"/>
      <c r="I114" s="14"/>
      <c r="J114" s="16"/>
      <c r="K114" s="8"/>
      <c r="L114" s="8"/>
      <c r="M114" s="8"/>
      <c r="N114" s="8"/>
      <c r="O114" s="8"/>
      <c r="P114" s="8"/>
      <c r="Q114" s="8"/>
      <c r="R114" s="15"/>
      <c r="S114" s="74"/>
      <c r="T114" s="74"/>
      <c r="U114" s="76"/>
      <c r="V114" s="75"/>
      <c r="W114" s="75"/>
      <c r="X114" s="77"/>
      <c r="Y114" s="136"/>
      <c r="Z114" s="51"/>
      <c r="AA114" s="51"/>
      <c r="AB114" s="51"/>
      <c r="AC114" s="51"/>
      <c r="AD114" s="51"/>
      <c r="AE114" s="51"/>
      <c r="AF114" s="74"/>
      <c r="AG114" s="81"/>
    </row>
    <row r="115" spans="1:33" ht="14.25" customHeight="1" thickBot="1">
      <c r="A115" s="105">
        <v>1</v>
      </c>
      <c r="B115" s="100" t="s">
        <v>146</v>
      </c>
      <c r="C115" s="14">
        <v>8.5</v>
      </c>
      <c r="D115" s="14">
        <v>4.5</v>
      </c>
      <c r="E115" s="14">
        <v>4.5</v>
      </c>
      <c r="F115" s="14">
        <v>60</v>
      </c>
      <c r="G115" s="14">
        <f aca="true" t="shared" si="25" ref="G115:G120">J115+M115+P115+S115+V115</f>
        <v>70</v>
      </c>
      <c r="H115" s="14">
        <f aca="true" t="shared" si="26" ref="H115:I120">+K115+N115+Q115+T115+W115</f>
        <v>40.349999999999994</v>
      </c>
      <c r="I115" s="14">
        <f t="shared" si="26"/>
        <v>27.47</v>
      </c>
      <c r="J115" s="14">
        <v>8.5</v>
      </c>
      <c r="K115" s="8">
        <v>3.98</v>
      </c>
      <c r="L115" s="8">
        <v>3.97</v>
      </c>
      <c r="M115" s="8">
        <v>8.5</v>
      </c>
      <c r="N115" s="8">
        <v>11.5</v>
      </c>
      <c r="O115" s="8">
        <v>3.89</v>
      </c>
      <c r="P115" s="8">
        <v>29</v>
      </c>
      <c r="Q115" s="8">
        <v>9.5</v>
      </c>
      <c r="R115" s="15">
        <v>6.95</v>
      </c>
      <c r="S115" s="74">
        <v>12</v>
      </c>
      <c r="T115" s="74">
        <v>7.89</v>
      </c>
      <c r="U115" s="76">
        <v>7.89</v>
      </c>
      <c r="V115" s="75">
        <v>12</v>
      </c>
      <c r="W115" s="75">
        <v>7.48</v>
      </c>
      <c r="X115" s="77">
        <v>4.77</v>
      </c>
      <c r="Y115" s="136">
        <v>185</v>
      </c>
      <c r="Z115" s="51">
        <v>7.5</v>
      </c>
      <c r="AA115" s="51">
        <v>7.5</v>
      </c>
      <c r="AB115" s="51">
        <v>7.5</v>
      </c>
      <c r="AC115" s="51">
        <v>107.88</v>
      </c>
      <c r="AD115" s="51">
        <v>106</v>
      </c>
      <c r="AE115" s="51">
        <v>105.18</v>
      </c>
      <c r="AF115" s="74">
        <v>30</v>
      </c>
      <c r="AG115" s="81"/>
    </row>
    <row r="116" spans="1:33" ht="14.25" customHeight="1" thickBot="1">
      <c r="A116" s="105">
        <v>2</v>
      </c>
      <c r="B116" s="100" t="s">
        <v>147</v>
      </c>
      <c r="C116" s="14">
        <v>7.2</v>
      </c>
      <c r="D116" s="14">
        <v>4.8</v>
      </c>
      <c r="E116" s="14">
        <v>4.8</v>
      </c>
      <c r="F116" s="14">
        <v>42</v>
      </c>
      <c r="G116" s="14">
        <f t="shared" si="25"/>
        <v>48.5</v>
      </c>
      <c r="H116" s="14">
        <f t="shared" si="26"/>
        <v>47.91</v>
      </c>
      <c r="I116" s="14">
        <f t="shared" si="26"/>
        <v>46.2</v>
      </c>
      <c r="J116" s="14">
        <v>7.5</v>
      </c>
      <c r="K116" s="8">
        <v>7.11</v>
      </c>
      <c r="L116" s="8">
        <v>6.96</v>
      </c>
      <c r="M116" s="8">
        <v>8</v>
      </c>
      <c r="N116" s="8">
        <v>8</v>
      </c>
      <c r="O116" s="8">
        <v>7.94</v>
      </c>
      <c r="P116" s="8">
        <v>15</v>
      </c>
      <c r="Q116" s="8">
        <v>14.8</v>
      </c>
      <c r="R116" s="15">
        <v>13.3</v>
      </c>
      <c r="S116" s="74">
        <v>10</v>
      </c>
      <c r="T116" s="74">
        <v>10</v>
      </c>
      <c r="U116" s="76">
        <v>10</v>
      </c>
      <c r="V116" s="75">
        <v>8</v>
      </c>
      <c r="W116" s="75">
        <v>8</v>
      </c>
      <c r="X116" s="77">
        <v>8</v>
      </c>
      <c r="Y116" s="136">
        <v>52</v>
      </c>
      <c r="Z116" s="51">
        <v>9</v>
      </c>
      <c r="AA116" s="51">
        <v>9</v>
      </c>
      <c r="AB116" s="51">
        <v>9</v>
      </c>
      <c r="AC116" s="51">
        <v>9.5</v>
      </c>
      <c r="AD116" s="51">
        <v>8.5</v>
      </c>
      <c r="AE116" s="51">
        <v>8.2</v>
      </c>
      <c r="AF116" s="74">
        <v>13.5</v>
      </c>
      <c r="AG116" s="81"/>
    </row>
    <row r="117" spans="1:33" ht="14.25" customHeight="1" thickBot="1">
      <c r="A117" s="105">
        <v>3</v>
      </c>
      <c r="B117" s="100" t="s">
        <v>148</v>
      </c>
      <c r="C117" s="14">
        <v>6.5</v>
      </c>
      <c r="D117" s="14">
        <v>6</v>
      </c>
      <c r="E117" s="14">
        <v>6.82</v>
      </c>
      <c r="F117" s="14">
        <v>50</v>
      </c>
      <c r="G117" s="14">
        <f t="shared" si="25"/>
        <v>60.5</v>
      </c>
      <c r="H117" s="14">
        <f t="shared" si="26"/>
        <v>32.39</v>
      </c>
      <c r="I117" s="14">
        <f t="shared" si="26"/>
        <v>24.79</v>
      </c>
      <c r="J117" s="14">
        <v>7</v>
      </c>
      <c r="K117" s="8">
        <v>6.7</v>
      </c>
      <c r="L117" s="8">
        <v>4.9</v>
      </c>
      <c r="M117" s="8">
        <v>7.5</v>
      </c>
      <c r="N117" s="8">
        <v>6.15</v>
      </c>
      <c r="O117" s="8">
        <v>3</v>
      </c>
      <c r="P117" s="8">
        <v>21</v>
      </c>
      <c r="Q117" s="8">
        <v>6.5</v>
      </c>
      <c r="R117" s="15">
        <v>4.11</v>
      </c>
      <c r="S117" s="74">
        <v>11</v>
      </c>
      <c r="T117" s="74">
        <v>6.01</v>
      </c>
      <c r="U117" s="76">
        <v>5.85</v>
      </c>
      <c r="V117" s="75">
        <v>14</v>
      </c>
      <c r="W117" s="75">
        <v>7.03</v>
      </c>
      <c r="X117" s="77">
        <v>6.93</v>
      </c>
      <c r="Y117" s="136">
        <v>87</v>
      </c>
      <c r="Z117" s="51">
        <v>7.2</v>
      </c>
      <c r="AA117" s="51">
        <v>7.2</v>
      </c>
      <c r="AB117" s="51">
        <v>5.05</v>
      </c>
      <c r="AC117" s="51">
        <v>8</v>
      </c>
      <c r="AD117" s="51">
        <v>7</v>
      </c>
      <c r="AE117" s="51">
        <v>6.01</v>
      </c>
      <c r="AF117" s="74">
        <v>30</v>
      </c>
      <c r="AG117" s="81"/>
    </row>
    <row r="118" spans="1:33" ht="14.25" customHeight="1" thickBot="1">
      <c r="A118" s="105">
        <v>4</v>
      </c>
      <c r="B118" s="100" t="s">
        <v>149</v>
      </c>
      <c r="C118" s="14">
        <v>16</v>
      </c>
      <c r="D118" s="14">
        <v>15</v>
      </c>
      <c r="E118" s="14">
        <v>16</v>
      </c>
      <c r="F118" s="14">
        <v>100</v>
      </c>
      <c r="G118" s="14">
        <f t="shared" si="25"/>
        <v>99</v>
      </c>
      <c r="H118" s="14">
        <f t="shared" si="26"/>
        <v>107.78999999999999</v>
      </c>
      <c r="I118" s="14">
        <f t="shared" si="26"/>
        <v>130.78000000000003</v>
      </c>
      <c r="J118" s="14">
        <v>17</v>
      </c>
      <c r="K118" s="8">
        <v>19.19</v>
      </c>
      <c r="L118" s="8">
        <v>20.03</v>
      </c>
      <c r="M118" s="8">
        <v>19</v>
      </c>
      <c r="N118" s="8">
        <v>22.5</v>
      </c>
      <c r="O118" s="8">
        <v>22.26</v>
      </c>
      <c r="P118" s="8">
        <v>20</v>
      </c>
      <c r="Q118" s="8">
        <v>18.2</v>
      </c>
      <c r="R118" s="15">
        <v>22.73</v>
      </c>
      <c r="S118" s="74">
        <v>21</v>
      </c>
      <c r="T118" s="74">
        <v>21</v>
      </c>
      <c r="U118" s="76">
        <v>30.96</v>
      </c>
      <c r="V118" s="75">
        <v>22</v>
      </c>
      <c r="W118" s="75">
        <v>26.9</v>
      </c>
      <c r="X118" s="77">
        <v>34.8</v>
      </c>
      <c r="Y118" s="136">
        <v>280</v>
      </c>
      <c r="Z118" s="51">
        <v>31</v>
      </c>
      <c r="AA118" s="51">
        <v>31</v>
      </c>
      <c r="AB118" s="51">
        <v>34</v>
      </c>
      <c r="AC118" s="51">
        <v>35</v>
      </c>
      <c r="AD118" s="51">
        <v>33</v>
      </c>
      <c r="AE118" s="51">
        <v>28.12</v>
      </c>
      <c r="AF118" s="74">
        <v>33.75</v>
      </c>
      <c r="AG118" s="81"/>
    </row>
    <row r="119" spans="1:33" ht="14.25" customHeight="1" thickBot="1">
      <c r="A119" s="105">
        <v>5</v>
      </c>
      <c r="B119" s="100" t="s">
        <v>150</v>
      </c>
      <c r="C119" s="14">
        <v>1.2</v>
      </c>
      <c r="D119" s="14">
        <v>1.2</v>
      </c>
      <c r="E119" s="14">
        <v>0.88</v>
      </c>
      <c r="F119" s="14">
        <v>8</v>
      </c>
      <c r="G119" s="14">
        <f t="shared" si="25"/>
        <v>12.24</v>
      </c>
      <c r="H119" s="14">
        <f t="shared" si="26"/>
        <v>6.97</v>
      </c>
      <c r="I119" s="14">
        <f t="shared" si="26"/>
        <v>4.24</v>
      </c>
      <c r="J119" s="14">
        <v>1.44</v>
      </c>
      <c r="K119" s="8">
        <v>1</v>
      </c>
      <c r="L119" s="8">
        <v>1.12</v>
      </c>
      <c r="M119" s="8">
        <v>1.8</v>
      </c>
      <c r="N119" s="8">
        <v>1.46</v>
      </c>
      <c r="O119" s="8">
        <v>0.99</v>
      </c>
      <c r="P119" s="8">
        <v>4</v>
      </c>
      <c r="Q119" s="8">
        <v>2.45</v>
      </c>
      <c r="R119" s="15">
        <v>0.72</v>
      </c>
      <c r="S119" s="74">
        <v>2.5</v>
      </c>
      <c r="T119" s="74">
        <v>2.04</v>
      </c>
      <c r="U119" s="76">
        <v>1.41</v>
      </c>
      <c r="V119" s="75">
        <v>2.5</v>
      </c>
      <c r="W119" s="75">
        <v>0.02</v>
      </c>
      <c r="X119" s="77">
        <v>0</v>
      </c>
      <c r="Y119" s="136">
        <v>16</v>
      </c>
      <c r="Z119" s="51">
        <v>2.5</v>
      </c>
      <c r="AA119" s="51">
        <v>2.5</v>
      </c>
      <c r="AB119" s="51">
        <v>2.03</v>
      </c>
      <c r="AC119" s="51">
        <v>2.9</v>
      </c>
      <c r="AD119" s="51">
        <v>2.5</v>
      </c>
      <c r="AE119" s="51">
        <v>1.92</v>
      </c>
      <c r="AF119" s="74">
        <v>3.75</v>
      </c>
      <c r="AG119" s="81"/>
    </row>
    <row r="120" spans="1:33" ht="27.75" customHeight="1" thickBot="1">
      <c r="A120" s="105">
        <v>6</v>
      </c>
      <c r="B120" s="100" t="s">
        <v>151</v>
      </c>
      <c r="C120" s="14">
        <v>2</v>
      </c>
      <c r="D120" s="14">
        <v>1.3</v>
      </c>
      <c r="E120" s="14">
        <v>1.3</v>
      </c>
      <c r="F120" s="14">
        <v>40</v>
      </c>
      <c r="G120" s="14">
        <f t="shared" si="25"/>
        <v>17.5</v>
      </c>
      <c r="H120" s="14">
        <f t="shared" si="26"/>
        <v>15.1</v>
      </c>
      <c r="I120" s="14">
        <f t="shared" si="26"/>
        <v>10.59</v>
      </c>
      <c r="J120" s="14">
        <v>3.5</v>
      </c>
      <c r="K120" s="8">
        <v>3</v>
      </c>
      <c r="L120" s="8">
        <v>2.38</v>
      </c>
      <c r="M120" s="8">
        <v>4</v>
      </c>
      <c r="N120" s="8">
        <v>2.1</v>
      </c>
      <c r="O120" s="8">
        <v>1.6</v>
      </c>
      <c r="P120" s="8">
        <v>2</v>
      </c>
      <c r="Q120" s="8">
        <v>2</v>
      </c>
      <c r="R120" s="15">
        <v>0.61</v>
      </c>
      <c r="S120" s="74">
        <v>4</v>
      </c>
      <c r="T120" s="74">
        <v>4</v>
      </c>
      <c r="U120" s="76">
        <v>3</v>
      </c>
      <c r="V120" s="75">
        <v>4</v>
      </c>
      <c r="W120" s="75">
        <v>4</v>
      </c>
      <c r="X120" s="77">
        <v>3</v>
      </c>
      <c r="Y120" s="136">
        <v>35</v>
      </c>
      <c r="Z120" s="51">
        <v>4.4</v>
      </c>
      <c r="AA120" s="51">
        <v>4.4</v>
      </c>
      <c r="AB120" s="51">
        <v>4.4</v>
      </c>
      <c r="AC120" s="51">
        <v>5</v>
      </c>
      <c r="AD120" s="51">
        <v>4</v>
      </c>
      <c r="AE120" s="51">
        <v>3.27</v>
      </c>
      <c r="AF120" s="74">
        <v>20</v>
      </c>
      <c r="AG120" s="81"/>
    </row>
    <row r="121" spans="1:33" ht="13.5" thickBot="1">
      <c r="A121" s="105"/>
      <c r="B121" s="102" t="s">
        <v>152</v>
      </c>
      <c r="C121" s="43">
        <f>SUM(C115:C120)</f>
        <v>41.400000000000006</v>
      </c>
      <c r="D121" s="43">
        <f aca="true" t="shared" si="27" ref="D121:AF121">SUM(D115:D120)</f>
        <v>32.8</v>
      </c>
      <c r="E121" s="43">
        <f t="shared" si="27"/>
        <v>34.300000000000004</v>
      </c>
      <c r="F121" s="43">
        <f t="shared" si="27"/>
        <v>300</v>
      </c>
      <c r="G121" s="43">
        <f t="shared" si="27"/>
        <v>307.74</v>
      </c>
      <c r="H121" s="43">
        <f t="shared" si="27"/>
        <v>250.51</v>
      </c>
      <c r="I121" s="43">
        <f t="shared" si="27"/>
        <v>244.07000000000005</v>
      </c>
      <c r="J121" s="43">
        <f t="shared" si="27"/>
        <v>44.94</v>
      </c>
      <c r="K121" s="43">
        <f t="shared" si="27"/>
        <v>40.980000000000004</v>
      </c>
      <c r="L121" s="43">
        <f t="shared" si="27"/>
        <v>39.36</v>
      </c>
      <c r="M121" s="43">
        <f t="shared" si="27"/>
        <v>48.8</v>
      </c>
      <c r="N121" s="43">
        <f t="shared" si="27"/>
        <v>51.71</v>
      </c>
      <c r="O121" s="43">
        <f t="shared" si="27"/>
        <v>39.68000000000001</v>
      </c>
      <c r="P121" s="43">
        <f t="shared" si="27"/>
        <v>91</v>
      </c>
      <c r="Q121" s="43">
        <f t="shared" si="27"/>
        <v>53.45</v>
      </c>
      <c r="R121" s="43">
        <f t="shared" si="27"/>
        <v>48.42</v>
      </c>
      <c r="S121" s="47">
        <f t="shared" si="27"/>
        <v>60.5</v>
      </c>
      <c r="T121" s="47">
        <f t="shared" si="27"/>
        <v>50.94</v>
      </c>
      <c r="U121" s="47">
        <f t="shared" si="27"/>
        <v>59.11</v>
      </c>
      <c r="V121" s="47">
        <f t="shared" si="27"/>
        <v>62.5</v>
      </c>
      <c r="W121" s="47">
        <f t="shared" si="27"/>
        <v>53.43</v>
      </c>
      <c r="X121" s="47">
        <f t="shared" si="27"/>
        <v>57.5</v>
      </c>
      <c r="Y121" s="47">
        <f t="shared" si="27"/>
        <v>655</v>
      </c>
      <c r="Z121" s="47">
        <f t="shared" si="27"/>
        <v>61.6</v>
      </c>
      <c r="AA121" s="47">
        <f t="shared" si="27"/>
        <v>61.6</v>
      </c>
      <c r="AB121" s="49">
        <f t="shared" si="27"/>
        <v>61.98</v>
      </c>
      <c r="AC121" s="49">
        <f t="shared" si="27"/>
        <v>168.28</v>
      </c>
      <c r="AD121" s="49">
        <f t="shared" si="27"/>
        <v>161</v>
      </c>
      <c r="AE121" s="49">
        <f t="shared" si="27"/>
        <v>152.70000000000002</v>
      </c>
      <c r="AF121" s="47">
        <f t="shared" si="27"/>
        <v>131</v>
      </c>
      <c r="AG121" s="139"/>
    </row>
    <row r="122" spans="1:33" ht="13.5" thickBot="1">
      <c r="A122" s="106" t="s">
        <v>120</v>
      </c>
      <c r="B122" s="102" t="s">
        <v>153</v>
      </c>
      <c r="C122" s="43"/>
      <c r="D122" s="43"/>
      <c r="E122" s="43"/>
      <c r="F122" s="43"/>
      <c r="G122" s="43"/>
      <c r="H122" s="43"/>
      <c r="I122" s="43"/>
      <c r="J122" s="43"/>
      <c r="K122" s="43"/>
      <c r="L122" s="43"/>
      <c r="M122" s="43"/>
      <c r="N122" s="43"/>
      <c r="O122" s="43"/>
      <c r="P122" s="43"/>
      <c r="Q122" s="43"/>
      <c r="R122" s="43"/>
      <c r="S122" s="47"/>
      <c r="T122" s="47"/>
      <c r="U122" s="47"/>
      <c r="V122" s="47"/>
      <c r="W122" s="47"/>
      <c r="X122" s="47"/>
      <c r="Y122" s="47"/>
      <c r="Z122" s="47"/>
      <c r="AA122" s="47"/>
      <c r="AB122" s="49"/>
      <c r="AC122" s="49"/>
      <c r="AD122" s="49"/>
      <c r="AE122" s="51"/>
      <c r="AF122" s="74"/>
      <c r="AG122" s="81"/>
    </row>
    <row r="123" spans="1:33" ht="15.75" customHeight="1" thickBot="1">
      <c r="A123" s="105">
        <v>1</v>
      </c>
      <c r="B123" s="100" t="s">
        <v>154</v>
      </c>
      <c r="C123" s="16"/>
      <c r="D123" s="16"/>
      <c r="E123" s="16"/>
      <c r="F123" s="16">
        <v>0</v>
      </c>
      <c r="G123" s="14">
        <f>J123+M123+P123+S123+V123</f>
        <v>0.9299999999999999</v>
      </c>
      <c r="H123" s="14">
        <f>+K123+N123+Q123+T123+W123</f>
        <v>0.9299999999999999</v>
      </c>
      <c r="I123" s="14">
        <f>+L123+O123+R123+U123+X123</f>
        <v>0.9299999999999999</v>
      </c>
      <c r="J123" s="16"/>
      <c r="K123" s="8"/>
      <c r="L123" s="8"/>
      <c r="M123" s="8"/>
      <c r="N123" s="8"/>
      <c r="O123" s="8"/>
      <c r="P123" s="8"/>
      <c r="Q123" s="8"/>
      <c r="R123" s="15">
        <v>0</v>
      </c>
      <c r="S123" s="74">
        <v>0.43</v>
      </c>
      <c r="T123" s="74">
        <v>0.43</v>
      </c>
      <c r="U123" s="76">
        <v>0.43</v>
      </c>
      <c r="V123" s="75">
        <v>0.5</v>
      </c>
      <c r="W123" s="75">
        <v>0.5</v>
      </c>
      <c r="X123" s="77">
        <v>0.5</v>
      </c>
      <c r="Y123" s="136">
        <v>4</v>
      </c>
      <c r="Z123" s="51">
        <v>0.5</v>
      </c>
      <c r="AA123" s="51">
        <v>0.5</v>
      </c>
      <c r="AB123" s="51">
        <v>0.5</v>
      </c>
      <c r="AC123" s="51">
        <v>0.6</v>
      </c>
      <c r="AD123" s="51">
        <v>0.5</v>
      </c>
      <c r="AE123" s="51">
        <v>0.5</v>
      </c>
      <c r="AF123" s="74">
        <v>0.75</v>
      </c>
      <c r="AG123" s="81"/>
    </row>
    <row r="124" spans="1:33" ht="15.75" customHeight="1" thickBot="1">
      <c r="A124" s="106" t="s">
        <v>155</v>
      </c>
      <c r="B124" s="107" t="s">
        <v>156</v>
      </c>
      <c r="C124" s="16"/>
      <c r="D124" s="16"/>
      <c r="E124" s="16"/>
      <c r="F124" s="16"/>
      <c r="G124" s="14"/>
      <c r="H124" s="14"/>
      <c r="I124" s="14"/>
      <c r="J124" s="16"/>
      <c r="K124" s="8"/>
      <c r="L124" s="8"/>
      <c r="M124" s="8"/>
      <c r="N124" s="8"/>
      <c r="O124" s="8"/>
      <c r="P124" s="8"/>
      <c r="Q124" s="8"/>
      <c r="R124" s="15"/>
      <c r="S124" s="74"/>
      <c r="T124" s="74"/>
      <c r="U124" s="76"/>
      <c r="V124" s="75"/>
      <c r="W124" s="75"/>
      <c r="X124" s="77"/>
      <c r="Y124" s="136"/>
      <c r="Z124" s="51"/>
      <c r="AA124" s="51"/>
      <c r="AB124" s="51"/>
      <c r="AC124" s="51"/>
      <c r="AD124" s="51"/>
      <c r="AE124" s="51"/>
      <c r="AF124" s="74"/>
      <c r="AG124" s="81"/>
    </row>
    <row r="125" spans="1:33" ht="14.25" customHeight="1" thickBot="1">
      <c r="A125" s="105">
        <v>1</v>
      </c>
      <c r="B125" s="100" t="s">
        <v>157</v>
      </c>
      <c r="C125" s="16">
        <v>17</v>
      </c>
      <c r="D125" s="16">
        <v>13</v>
      </c>
      <c r="E125" s="16">
        <v>13</v>
      </c>
      <c r="F125" s="16">
        <v>70</v>
      </c>
      <c r="G125" s="14">
        <f>J125+M125+P125+S125+V125</f>
        <v>67.28</v>
      </c>
      <c r="H125" s="14">
        <f aca="true" t="shared" si="28" ref="H125:I129">+K125+N125+Q125+T125+W125</f>
        <v>54.69</v>
      </c>
      <c r="I125" s="14">
        <f t="shared" si="28"/>
        <v>48.87</v>
      </c>
      <c r="J125" s="16">
        <v>13</v>
      </c>
      <c r="K125" s="8">
        <v>10.89</v>
      </c>
      <c r="L125" s="8">
        <v>10.39</v>
      </c>
      <c r="M125" s="8">
        <v>12</v>
      </c>
      <c r="N125" s="8">
        <v>11.5</v>
      </c>
      <c r="O125" s="8">
        <v>6</v>
      </c>
      <c r="P125" s="8">
        <v>19.28</v>
      </c>
      <c r="Q125" s="8">
        <v>9.3</v>
      </c>
      <c r="R125" s="15">
        <v>8.5</v>
      </c>
      <c r="S125" s="74">
        <v>12</v>
      </c>
      <c r="T125" s="74">
        <v>12</v>
      </c>
      <c r="U125" s="76">
        <v>12.8</v>
      </c>
      <c r="V125" s="75">
        <v>11</v>
      </c>
      <c r="W125" s="75">
        <v>11</v>
      </c>
      <c r="X125" s="51">
        <v>11.18</v>
      </c>
      <c r="Y125" s="51">
        <v>100</v>
      </c>
      <c r="Z125" s="51">
        <v>11</v>
      </c>
      <c r="AA125" s="51">
        <v>11</v>
      </c>
      <c r="AB125" s="51">
        <v>8.62</v>
      </c>
      <c r="AC125" s="51">
        <v>11.55</v>
      </c>
      <c r="AD125" s="51">
        <v>13.55</v>
      </c>
      <c r="AE125" s="51">
        <v>49.05</v>
      </c>
      <c r="AF125" s="74">
        <v>50</v>
      </c>
      <c r="AG125" s="81"/>
    </row>
    <row r="126" spans="1:33" ht="14.25" customHeight="1" thickBot="1">
      <c r="A126" s="105">
        <v>2</v>
      </c>
      <c r="B126" s="100" t="s">
        <v>158</v>
      </c>
      <c r="C126" s="16"/>
      <c r="D126" s="16"/>
      <c r="E126" s="16"/>
      <c r="F126" s="16"/>
      <c r="G126" s="14"/>
      <c r="H126" s="14"/>
      <c r="I126" s="14"/>
      <c r="J126" s="16"/>
      <c r="K126" s="8"/>
      <c r="L126" s="8"/>
      <c r="M126" s="8"/>
      <c r="N126" s="8"/>
      <c r="O126" s="8"/>
      <c r="P126" s="8"/>
      <c r="Q126" s="8"/>
      <c r="R126" s="15"/>
      <c r="S126" s="74"/>
      <c r="T126" s="74"/>
      <c r="U126" s="76"/>
      <c r="V126" s="75"/>
      <c r="W126" s="75"/>
      <c r="X126" s="51"/>
      <c r="Y126" s="51"/>
      <c r="Z126" s="51"/>
      <c r="AA126" s="51"/>
      <c r="AB126" s="51"/>
      <c r="AC126" s="51">
        <v>25.75</v>
      </c>
      <c r="AD126" s="51">
        <v>25.75</v>
      </c>
      <c r="AE126" s="51">
        <v>24.16</v>
      </c>
      <c r="AF126" s="74">
        <v>27.5</v>
      </c>
      <c r="AG126" s="81"/>
    </row>
    <row r="127" spans="1:33" ht="27.75" customHeight="1" thickBot="1">
      <c r="A127" s="106" t="s">
        <v>24</v>
      </c>
      <c r="B127" s="100" t="s">
        <v>159</v>
      </c>
      <c r="C127" s="16">
        <v>10</v>
      </c>
      <c r="D127" s="16">
        <v>10</v>
      </c>
      <c r="E127" s="16">
        <v>11.08</v>
      </c>
      <c r="F127" s="16">
        <v>60</v>
      </c>
      <c r="G127" s="14">
        <f>J127+M127+P127+S127+V127</f>
        <v>65.34</v>
      </c>
      <c r="H127" s="14">
        <f t="shared" si="28"/>
        <v>61</v>
      </c>
      <c r="I127" s="14">
        <f t="shared" si="28"/>
        <v>56.98</v>
      </c>
      <c r="J127" s="16">
        <v>9</v>
      </c>
      <c r="K127" s="8">
        <v>7</v>
      </c>
      <c r="L127" s="8">
        <v>6.99</v>
      </c>
      <c r="M127" s="8">
        <v>12</v>
      </c>
      <c r="N127" s="8">
        <v>12</v>
      </c>
      <c r="O127" s="8">
        <v>7.71</v>
      </c>
      <c r="P127" s="8">
        <v>14.84</v>
      </c>
      <c r="Q127" s="8">
        <v>12.5</v>
      </c>
      <c r="R127" s="15">
        <v>11.67</v>
      </c>
      <c r="S127" s="74">
        <v>14.5</v>
      </c>
      <c r="T127" s="74">
        <v>14.5</v>
      </c>
      <c r="U127" s="76">
        <v>14.82</v>
      </c>
      <c r="V127" s="75">
        <v>15</v>
      </c>
      <c r="W127" s="75">
        <v>15</v>
      </c>
      <c r="X127" s="77">
        <v>15.79</v>
      </c>
      <c r="Y127" s="145">
        <v>145</v>
      </c>
      <c r="Z127" s="51">
        <v>15.5</v>
      </c>
      <c r="AA127" s="51">
        <v>15.5</v>
      </c>
      <c r="AB127" s="51">
        <v>13.94</v>
      </c>
      <c r="AC127" s="51"/>
      <c r="AD127" s="51"/>
      <c r="AE127" s="51"/>
      <c r="AF127" s="74"/>
      <c r="AG127" s="81"/>
    </row>
    <row r="128" spans="1:33" ht="40.5" customHeight="1" thickBot="1">
      <c r="A128" s="106" t="s">
        <v>108</v>
      </c>
      <c r="B128" s="100" t="s">
        <v>160</v>
      </c>
      <c r="C128" s="16"/>
      <c r="D128" s="16"/>
      <c r="E128" s="16"/>
      <c r="F128" s="16"/>
      <c r="G128" s="14">
        <f>J128+M128+P128+S128+V128</f>
        <v>0</v>
      </c>
      <c r="H128" s="14">
        <f t="shared" si="28"/>
        <v>0</v>
      </c>
      <c r="I128" s="14">
        <f t="shared" si="28"/>
        <v>0</v>
      </c>
      <c r="J128" s="16"/>
      <c r="K128" s="8"/>
      <c r="L128" s="8"/>
      <c r="M128" s="8"/>
      <c r="N128" s="8"/>
      <c r="O128" s="8"/>
      <c r="P128" s="8"/>
      <c r="Q128" s="8"/>
      <c r="R128" s="15"/>
      <c r="S128" s="74"/>
      <c r="T128" s="74"/>
      <c r="U128" s="76"/>
      <c r="V128" s="75"/>
      <c r="W128" s="75"/>
      <c r="X128" s="77"/>
      <c r="Y128" s="145"/>
      <c r="Z128" s="51">
        <v>0.5</v>
      </c>
      <c r="AA128" s="51">
        <v>0.5</v>
      </c>
      <c r="AB128" s="51"/>
      <c r="AC128" s="51"/>
      <c r="AD128" s="51"/>
      <c r="AE128" s="51"/>
      <c r="AF128" s="74"/>
      <c r="AG128" s="81"/>
    </row>
    <row r="129" spans="1:33" ht="17.25" customHeight="1" thickBot="1">
      <c r="A129" s="106" t="s">
        <v>117</v>
      </c>
      <c r="B129" s="100" t="s">
        <v>161</v>
      </c>
      <c r="C129" s="16"/>
      <c r="D129" s="16"/>
      <c r="E129" s="16"/>
      <c r="F129" s="16">
        <v>70</v>
      </c>
      <c r="G129" s="14">
        <f>J129+M129+P129+S129+V129</f>
        <v>31.5</v>
      </c>
      <c r="H129" s="14">
        <f t="shared" si="28"/>
        <v>26.5</v>
      </c>
      <c r="I129" s="14">
        <f t="shared" si="28"/>
        <v>23.3</v>
      </c>
      <c r="J129" s="16">
        <v>0.5</v>
      </c>
      <c r="K129" s="8">
        <v>0</v>
      </c>
      <c r="L129" s="8">
        <v>0</v>
      </c>
      <c r="M129" s="8">
        <v>7</v>
      </c>
      <c r="N129" s="8">
        <v>7</v>
      </c>
      <c r="O129" s="8">
        <v>7</v>
      </c>
      <c r="P129" s="8">
        <v>10</v>
      </c>
      <c r="Q129" s="8">
        <v>5.5</v>
      </c>
      <c r="R129" s="15">
        <v>9.1</v>
      </c>
      <c r="S129" s="74">
        <v>6</v>
      </c>
      <c r="T129" s="74">
        <v>6</v>
      </c>
      <c r="U129" s="76">
        <v>7.2</v>
      </c>
      <c r="V129" s="75">
        <v>8</v>
      </c>
      <c r="W129" s="75">
        <v>8</v>
      </c>
      <c r="X129" s="77"/>
      <c r="Y129" s="145"/>
      <c r="Z129" s="51">
        <v>9</v>
      </c>
      <c r="AA129" s="51">
        <v>9</v>
      </c>
      <c r="AB129" s="51">
        <v>9</v>
      </c>
      <c r="AC129" s="51"/>
      <c r="AD129" s="51"/>
      <c r="AE129" s="51"/>
      <c r="AF129" s="74"/>
      <c r="AG129" s="81"/>
    </row>
    <row r="130" spans="1:33" ht="17.25" customHeight="1" thickBot="1">
      <c r="A130" s="106"/>
      <c r="B130" s="107" t="s">
        <v>162</v>
      </c>
      <c r="C130" s="41">
        <f>SUM(C125:C129)</f>
        <v>27</v>
      </c>
      <c r="D130" s="41">
        <f aca="true" t="shared" si="29" ref="D130:AF130">SUM(D125:D129)</f>
        <v>23</v>
      </c>
      <c r="E130" s="41">
        <f t="shared" si="29"/>
        <v>24.08</v>
      </c>
      <c r="F130" s="41">
        <f t="shared" si="29"/>
        <v>200</v>
      </c>
      <c r="G130" s="41">
        <f t="shared" si="29"/>
        <v>164.12</v>
      </c>
      <c r="H130" s="41">
        <f t="shared" si="29"/>
        <v>142.19</v>
      </c>
      <c r="I130" s="41">
        <f t="shared" si="29"/>
        <v>129.15</v>
      </c>
      <c r="J130" s="41">
        <f t="shared" si="29"/>
        <v>22.5</v>
      </c>
      <c r="K130" s="41">
        <f t="shared" si="29"/>
        <v>17.89</v>
      </c>
      <c r="L130" s="41">
        <f t="shared" si="29"/>
        <v>17.380000000000003</v>
      </c>
      <c r="M130" s="41">
        <f t="shared" si="29"/>
        <v>31</v>
      </c>
      <c r="N130" s="41">
        <f t="shared" si="29"/>
        <v>30.5</v>
      </c>
      <c r="O130" s="41">
        <f t="shared" si="29"/>
        <v>20.71</v>
      </c>
      <c r="P130" s="41">
        <f t="shared" si="29"/>
        <v>44.120000000000005</v>
      </c>
      <c r="Q130" s="41">
        <f t="shared" si="29"/>
        <v>27.3</v>
      </c>
      <c r="R130" s="41">
        <f t="shared" si="29"/>
        <v>29.270000000000003</v>
      </c>
      <c r="S130" s="49">
        <f t="shared" si="29"/>
        <v>32.5</v>
      </c>
      <c r="T130" s="49">
        <f t="shared" si="29"/>
        <v>32.5</v>
      </c>
      <c r="U130" s="49">
        <f t="shared" si="29"/>
        <v>34.82</v>
      </c>
      <c r="V130" s="49">
        <f t="shared" si="29"/>
        <v>34</v>
      </c>
      <c r="W130" s="49">
        <f t="shared" si="29"/>
        <v>34</v>
      </c>
      <c r="X130" s="49">
        <f t="shared" si="29"/>
        <v>26.97</v>
      </c>
      <c r="Y130" s="49">
        <f t="shared" si="29"/>
        <v>245</v>
      </c>
      <c r="Z130" s="49">
        <f t="shared" si="29"/>
        <v>36</v>
      </c>
      <c r="AA130" s="49">
        <f t="shared" si="29"/>
        <v>36</v>
      </c>
      <c r="AB130" s="49">
        <f t="shared" si="29"/>
        <v>31.56</v>
      </c>
      <c r="AC130" s="49">
        <f t="shared" si="29"/>
        <v>37.3</v>
      </c>
      <c r="AD130" s="49">
        <f t="shared" si="29"/>
        <v>39.3</v>
      </c>
      <c r="AE130" s="49">
        <f t="shared" si="29"/>
        <v>73.21</v>
      </c>
      <c r="AF130" s="49">
        <f t="shared" si="29"/>
        <v>77.5</v>
      </c>
      <c r="AG130" s="138"/>
    </row>
    <row r="131" spans="1:33" ht="17.25" customHeight="1" thickBot="1">
      <c r="A131" s="103" t="s">
        <v>163</v>
      </c>
      <c r="B131" s="110" t="s">
        <v>99</v>
      </c>
      <c r="C131" s="41"/>
      <c r="D131" s="41"/>
      <c r="E131" s="41"/>
      <c r="F131" s="41"/>
      <c r="G131" s="41"/>
      <c r="H131" s="41"/>
      <c r="I131" s="41"/>
      <c r="J131" s="41"/>
      <c r="K131" s="41"/>
      <c r="L131" s="41"/>
      <c r="M131" s="41"/>
      <c r="N131" s="41"/>
      <c r="O131" s="41"/>
      <c r="P131" s="41"/>
      <c r="Q131" s="41"/>
      <c r="R131" s="41"/>
      <c r="S131" s="49"/>
      <c r="T131" s="49"/>
      <c r="U131" s="49"/>
      <c r="V131" s="49"/>
      <c r="W131" s="49"/>
      <c r="X131" s="49"/>
      <c r="Y131" s="49"/>
      <c r="Z131" s="49"/>
      <c r="AA131" s="49"/>
      <c r="AB131" s="49"/>
      <c r="AC131" s="49"/>
      <c r="AD131" s="49"/>
      <c r="AE131" s="51"/>
      <c r="AF131" s="74"/>
      <c r="AG131" s="81"/>
    </row>
    <row r="132" spans="1:33" ht="26.25" customHeight="1" thickBot="1">
      <c r="A132" s="108">
        <v>1</v>
      </c>
      <c r="B132" s="100" t="s">
        <v>164</v>
      </c>
      <c r="C132" s="41"/>
      <c r="D132" s="41"/>
      <c r="E132" s="41"/>
      <c r="F132" s="41"/>
      <c r="G132" s="41"/>
      <c r="H132" s="41"/>
      <c r="I132" s="41"/>
      <c r="J132" s="41"/>
      <c r="K132" s="41"/>
      <c r="L132" s="41"/>
      <c r="M132" s="41"/>
      <c r="N132" s="41"/>
      <c r="O132" s="41"/>
      <c r="P132" s="41"/>
      <c r="Q132" s="41"/>
      <c r="R132" s="41"/>
      <c r="S132" s="49"/>
      <c r="T132" s="49"/>
      <c r="U132" s="49"/>
      <c r="V132" s="49"/>
      <c r="W132" s="49"/>
      <c r="X132" s="49"/>
      <c r="Y132" s="49"/>
      <c r="Z132" s="49"/>
      <c r="AA132" s="49"/>
      <c r="AB132" s="49"/>
      <c r="AC132" s="51">
        <v>1</v>
      </c>
      <c r="AD132" s="51">
        <v>0.75</v>
      </c>
      <c r="AE132" s="51"/>
      <c r="AF132" s="74">
        <v>1.5</v>
      </c>
      <c r="AG132" s="81"/>
    </row>
    <row r="133" spans="1:33" ht="41.25" customHeight="1" thickBot="1">
      <c r="A133" s="103" t="s">
        <v>24</v>
      </c>
      <c r="B133" s="99" t="s">
        <v>227</v>
      </c>
      <c r="C133" s="16"/>
      <c r="D133" s="16"/>
      <c r="E133" s="16"/>
      <c r="F133" s="16"/>
      <c r="G133" s="14">
        <f aca="true" t="shared" si="30" ref="G133:G138">J133+M133+P133+S133+V133</f>
        <v>0</v>
      </c>
      <c r="H133" s="14">
        <f aca="true" t="shared" si="31" ref="H133:I138">+K133+N133+Q133+T133+W133</f>
        <v>0</v>
      </c>
      <c r="I133" s="14">
        <f t="shared" si="31"/>
        <v>0</v>
      </c>
      <c r="J133" s="16"/>
      <c r="K133" s="8"/>
      <c r="L133" s="8"/>
      <c r="M133" s="8"/>
      <c r="N133" s="8"/>
      <c r="O133" s="8"/>
      <c r="P133" s="8"/>
      <c r="Q133" s="8"/>
      <c r="R133" s="15"/>
      <c r="S133" s="74"/>
      <c r="T133" s="74"/>
      <c r="U133" s="76"/>
      <c r="V133" s="75"/>
      <c r="W133" s="75"/>
      <c r="X133" s="77"/>
      <c r="Y133" s="145">
        <v>18</v>
      </c>
      <c r="Z133" s="51">
        <v>0.5</v>
      </c>
      <c r="AA133" s="51">
        <v>0.5</v>
      </c>
      <c r="AB133" s="51"/>
      <c r="AC133" s="51"/>
      <c r="AD133" s="51"/>
      <c r="AE133" s="51"/>
      <c r="AF133" s="74"/>
      <c r="AG133" s="81"/>
    </row>
    <row r="134" spans="1:33" ht="41.25" customHeight="1" thickBot="1">
      <c r="A134" s="106" t="s">
        <v>108</v>
      </c>
      <c r="B134" s="100" t="s">
        <v>165</v>
      </c>
      <c r="C134" s="16"/>
      <c r="D134" s="16"/>
      <c r="E134" s="16"/>
      <c r="F134" s="16"/>
      <c r="G134" s="14">
        <f t="shared" si="30"/>
        <v>0</v>
      </c>
      <c r="H134" s="14">
        <f t="shared" si="31"/>
        <v>0</v>
      </c>
      <c r="I134" s="14">
        <f t="shared" si="31"/>
        <v>0</v>
      </c>
      <c r="J134" s="16"/>
      <c r="K134" s="8"/>
      <c r="L134" s="8"/>
      <c r="M134" s="8"/>
      <c r="N134" s="8"/>
      <c r="O134" s="8"/>
      <c r="P134" s="8"/>
      <c r="Q134" s="8"/>
      <c r="R134" s="15"/>
      <c r="S134" s="74"/>
      <c r="T134" s="74"/>
      <c r="U134" s="76"/>
      <c r="V134" s="75"/>
      <c r="W134" s="75"/>
      <c r="X134" s="77"/>
      <c r="Y134" s="145"/>
      <c r="Z134" s="51">
        <v>0.5</v>
      </c>
      <c r="AA134" s="51">
        <v>0.5</v>
      </c>
      <c r="AB134" s="51"/>
      <c r="AC134" s="51"/>
      <c r="AD134" s="51"/>
      <c r="AE134" s="51"/>
      <c r="AF134" s="74"/>
      <c r="AG134" s="81"/>
    </row>
    <row r="135" spans="1:33" ht="27.75" customHeight="1" thickBot="1">
      <c r="A135" s="105">
        <v>2</v>
      </c>
      <c r="B135" s="100" t="s">
        <v>166</v>
      </c>
      <c r="C135" s="16"/>
      <c r="D135" s="16"/>
      <c r="E135" s="16"/>
      <c r="F135" s="16"/>
      <c r="G135" s="14">
        <f t="shared" si="30"/>
        <v>0</v>
      </c>
      <c r="H135" s="14">
        <f t="shared" si="31"/>
        <v>0</v>
      </c>
      <c r="I135" s="14">
        <f t="shared" si="31"/>
        <v>0</v>
      </c>
      <c r="J135" s="16"/>
      <c r="K135" s="8"/>
      <c r="L135" s="8"/>
      <c r="M135" s="8"/>
      <c r="N135" s="8"/>
      <c r="O135" s="8"/>
      <c r="P135" s="8"/>
      <c r="Q135" s="8"/>
      <c r="R135" s="15"/>
      <c r="S135" s="74"/>
      <c r="T135" s="74"/>
      <c r="U135" s="76"/>
      <c r="V135" s="75"/>
      <c r="W135" s="75"/>
      <c r="X135" s="77"/>
      <c r="Y135" s="77">
        <v>20</v>
      </c>
      <c r="Z135" s="51">
        <v>0.5</v>
      </c>
      <c r="AA135" s="51">
        <v>0.5</v>
      </c>
      <c r="AB135" s="51"/>
      <c r="AC135" s="51">
        <v>0.1</v>
      </c>
      <c r="AD135" s="51">
        <v>0.01</v>
      </c>
      <c r="AE135" s="51"/>
      <c r="AF135" s="74">
        <v>1</v>
      </c>
      <c r="AG135" s="81"/>
    </row>
    <row r="136" spans="1:33" ht="26.25" thickBot="1">
      <c r="A136" s="105">
        <v>3</v>
      </c>
      <c r="B136" s="100" t="s">
        <v>167</v>
      </c>
      <c r="C136" s="16"/>
      <c r="D136" s="16"/>
      <c r="E136" s="16"/>
      <c r="F136" s="16"/>
      <c r="G136" s="14">
        <f t="shared" si="30"/>
        <v>0</v>
      </c>
      <c r="H136" s="14">
        <f t="shared" si="31"/>
        <v>0</v>
      </c>
      <c r="I136" s="14">
        <f t="shared" si="31"/>
        <v>0</v>
      </c>
      <c r="J136" s="16"/>
      <c r="K136" s="8"/>
      <c r="L136" s="8"/>
      <c r="M136" s="8"/>
      <c r="N136" s="8"/>
      <c r="O136" s="8"/>
      <c r="P136" s="8"/>
      <c r="Q136" s="8"/>
      <c r="R136" s="15"/>
      <c r="S136" s="74"/>
      <c r="T136" s="74"/>
      <c r="U136" s="76"/>
      <c r="V136" s="75"/>
      <c r="W136" s="75"/>
      <c r="X136" s="77"/>
      <c r="Y136" s="77">
        <v>2</v>
      </c>
      <c r="Z136" s="51">
        <v>0.5</v>
      </c>
      <c r="AA136" s="51">
        <v>0.5</v>
      </c>
      <c r="AB136" s="51"/>
      <c r="AC136" s="51">
        <v>0.1</v>
      </c>
      <c r="AD136" s="51">
        <v>0.01</v>
      </c>
      <c r="AE136" s="51"/>
      <c r="AF136" s="74">
        <v>0.01</v>
      </c>
      <c r="AG136" s="81"/>
    </row>
    <row r="137" spans="1:33" ht="27.75" customHeight="1" thickBot="1">
      <c r="A137" s="105">
        <v>4</v>
      </c>
      <c r="B137" s="100" t="s">
        <v>168</v>
      </c>
      <c r="C137" s="16"/>
      <c r="D137" s="16"/>
      <c r="E137" s="16"/>
      <c r="F137" s="16"/>
      <c r="G137" s="14">
        <f t="shared" si="30"/>
        <v>0</v>
      </c>
      <c r="H137" s="14">
        <f t="shared" si="31"/>
        <v>0</v>
      </c>
      <c r="I137" s="14">
        <f t="shared" si="31"/>
        <v>0</v>
      </c>
      <c r="J137" s="16"/>
      <c r="K137" s="8"/>
      <c r="L137" s="8"/>
      <c r="M137" s="8"/>
      <c r="N137" s="8"/>
      <c r="O137" s="8"/>
      <c r="P137" s="8"/>
      <c r="Q137" s="8"/>
      <c r="R137" s="15"/>
      <c r="S137" s="74"/>
      <c r="T137" s="74"/>
      <c r="U137" s="76"/>
      <c r="V137" s="75"/>
      <c r="W137" s="75"/>
      <c r="X137" s="77"/>
      <c r="Y137" s="77">
        <v>2.5</v>
      </c>
      <c r="Z137" s="51">
        <v>0.5</v>
      </c>
      <c r="AA137" s="51">
        <v>0.5</v>
      </c>
      <c r="AB137" s="51"/>
      <c r="AC137" s="51">
        <v>0.1</v>
      </c>
      <c r="AD137" s="51">
        <v>0.01</v>
      </c>
      <c r="AE137" s="51"/>
      <c r="AF137" s="74">
        <v>0.01</v>
      </c>
      <c r="AG137" s="81"/>
    </row>
    <row r="138" spans="1:33" ht="27.75" customHeight="1" thickBot="1">
      <c r="A138" s="105">
        <v>5</v>
      </c>
      <c r="B138" s="100" t="s">
        <v>169</v>
      </c>
      <c r="C138" s="16"/>
      <c r="D138" s="16"/>
      <c r="E138" s="16"/>
      <c r="F138" s="16"/>
      <c r="G138" s="14">
        <f t="shared" si="30"/>
        <v>0</v>
      </c>
      <c r="H138" s="14">
        <f t="shared" si="31"/>
        <v>0</v>
      </c>
      <c r="I138" s="14">
        <f t="shared" si="31"/>
        <v>0</v>
      </c>
      <c r="J138" s="16"/>
      <c r="K138" s="8"/>
      <c r="L138" s="8"/>
      <c r="M138" s="8"/>
      <c r="N138" s="8"/>
      <c r="O138" s="8"/>
      <c r="P138" s="8"/>
      <c r="Q138" s="8"/>
      <c r="R138" s="15"/>
      <c r="S138" s="74"/>
      <c r="T138" s="74"/>
      <c r="U138" s="76"/>
      <c r="V138" s="75"/>
      <c r="W138" s="75"/>
      <c r="X138" s="77"/>
      <c r="Y138" s="77">
        <v>0.51</v>
      </c>
      <c r="Z138" s="51">
        <v>0.5</v>
      </c>
      <c r="AA138" s="51">
        <v>0.5</v>
      </c>
      <c r="AB138" s="51"/>
      <c r="AC138" s="51">
        <v>0.1</v>
      </c>
      <c r="AD138" s="51">
        <v>0.01</v>
      </c>
      <c r="AE138" s="51"/>
      <c r="AF138" s="74">
        <v>0.01</v>
      </c>
      <c r="AG138" s="81"/>
    </row>
    <row r="139" spans="1:33" ht="13.5" thickBot="1">
      <c r="A139" s="105"/>
      <c r="B139" s="107" t="s">
        <v>102</v>
      </c>
      <c r="C139" s="41">
        <f>SUM(C133:C138)</f>
        <v>0</v>
      </c>
      <c r="D139" s="41">
        <f aca="true" t="shared" si="32" ref="D139:AB139">SUM(D133:D138)</f>
        <v>0</v>
      </c>
      <c r="E139" s="41">
        <f t="shared" si="32"/>
        <v>0</v>
      </c>
      <c r="F139" s="41">
        <f t="shared" si="32"/>
        <v>0</v>
      </c>
      <c r="G139" s="41">
        <f t="shared" si="32"/>
        <v>0</v>
      </c>
      <c r="H139" s="41">
        <f t="shared" si="32"/>
        <v>0</v>
      </c>
      <c r="I139" s="41">
        <f t="shared" si="32"/>
        <v>0</v>
      </c>
      <c r="J139" s="41">
        <f t="shared" si="32"/>
        <v>0</v>
      </c>
      <c r="K139" s="41">
        <f t="shared" si="32"/>
        <v>0</v>
      </c>
      <c r="L139" s="41">
        <f t="shared" si="32"/>
        <v>0</v>
      </c>
      <c r="M139" s="41">
        <f t="shared" si="32"/>
        <v>0</v>
      </c>
      <c r="N139" s="41">
        <f t="shared" si="32"/>
        <v>0</v>
      </c>
      <c r="O139" s="41">
        <f t="shared" si="32"/>
        <v>0</v>
      </c>
      <c r="P139" s="41">
        <f t="shared" si="32"/>
        <v>0</v>
      </c>
      <c r="Q139" s="41">
        <f t="shared" si="32"/>
        <v>0</v>
      </c>
      <c r="R139" s="41">
        <f t="shared" si="32"/>
        <v>0</v>
      </c>
      <c r="S139" s="49">
        <f t="shared" si="32"/>
        <v>0</v>
      </c>
      <c r="T139" s="49">
        <f t="shared" si="32"/>
        <v>0</v>
      </c>
      <c r="U139" s="49">
        <f t="shared" si="32"/>
        <v>0</v>
      </c>
      <c r="V139" s="49">
        <f t="shared" si="32"/>
        <v>0</v>
      </c>
      <c r="W139" s="49">
        <f t="shared" si="32"/>
        <v>0</v>
      </c>
      <c r="X139" s="49">
        <f t="shared" si="32"/>
        <v>0</v>
      </c>
      <c r="Y139" s="49">
        <f t="shared" si="32"/>
        <v>43.01</v>
      </c>
      <c r="Z139" s="49">
        <f t="shared" si="32"/>
        <v>3</v>
      </c>
      <c r="AA139" s="49">
        <f t="shared" si="32"/>
        <v>3</v>
      </c>
      <c r="AB139" s="49">
        <f t="shared" si="32"/>
        <v>0</v>
      </c>
      <c r="AC139" s="49">
        <f>SUM(AC132:AC138)</f>
        <v>1.4000000000000004</v>
      </c>
      <c r="AD139" s="49">
        <f>SUM(AD132:AD138)</f>
        <v>0.79</v>
      </c>
      <c r="AE139" s="49">
        <f>SUM(AE132:AE138)</f>
        <v>0</v>
      </c>
      <c r="AF139" s="49">
        <f>SUM(AF132:AF138)</f>
        <v>2.5299999999999994</v>
      </c>
      <c r="AG139" s="49"/>
    </row>
    <row r="140" spans="1:33" s="65" customFormat="1" ht="12.75">
      <c r="A140" s="1">
        <v>1</v>
      </c>
      <c r="B140" s="116" t="s">
        <v>228</v>
      </c>
      <c r="C140" s="80"/>
      <c r="D140" s="80"/>
      <c r="E140" s="80"/>
      <c r="F140" s="80"/>
      <c r="G140" s="80"/>
      <c r="H140" s="80"/>
      <c r="I140" s="80"/>
      <c r="J140" s="80"/>
      <c r="K140" s="80"/>
      <c r="L140" s="80"/>
      <c r="M140" s="80"/>
      <c r="N140" s="80"/>
      <c r="O140" s="80"/>
      <c r="P140" s="80"/>
      <c r="Q140" s="80"/>
      <c r="R140" s="80"/>
      <c r="S140" s="51"/>
      <c r="T140" s="51"/>
      <c r="U140" s="51"/>
      <c r="V140" s="51"/>
      <c r="W140" s="51"/>
      <c r="X140" s="51"/>
      <c r="Y140" s="51"/>
      <c r="Z140" s="51"/>
      <c r="AA140" s="51"/>
      <c r="AB140" s="51"/>
      <c r="AC140" s="51">
        <v>100</v>
      </c>
      <c r="AD140" s="51">
        <v>100</v>
      </c>
      <c r="AE140" s="51">
        <v>100</v>
      </c>
      <c r="AF140" s="51"/>
      <c r="AG140" s="81"/>
    </row>
    <row r="141" spans="1:33" ht="12.75">
      <c r="A141" s="1"/>
      <c r="B141" s="91" t="s">
        <v>170</v>
      </c>
      <c r="C141" s="41">
        <f>SUM(C111,C113,C121,C123,C130,C139)</f>
        <v>84.25</v>
      </c>
      <c r="D141" s="41">
        <f aca="true" t="shared" si="33" ref="D141:AB141">SUM(D111,D113,D121,D123,D130,D139)</f>
        <v>69.65</v>
      </c>
      <c r="E141" s="41">
        <f t="shared" si="33"/>
        <v>69.85</v>
      </c>
      <c r="F141" s="41">
        <f t="shared" si="33"/>
        <v>610</v>
      </c>
      <c r="G141" s="41">
        <f t="shared" si="33"/>
        <v>566.8900000000001</v>
      </c>
      <c r="H141" s="41">
        <f t="shared" si="33"/>
        <v>483.3</v>
      </c>
      <c r="I141" s="41">
        <f t="shared" si="33"/>
        <v>453.43000000000006</v>
      </c>
      <c r="J141" s="41">
        <f t="shared" si="33"/>
        <v>83.14</v>
      </c>
      <c r="K141" s="41">
        <f t="shared" si="33"/>
        <v>71.07000000000001</v>
      </c>
      <c r="L141" s="41">
        <f t="shared" si="33"/>
        <v>66.21000000000001</v>
      </c>
      <c r="M141" s="41">
        <f t="shared" si="33"/>
        <v>97.8</v>
      </c>
      <c r="N141" s="41">
        <f t="shared" si="33"/>
        <v>97.71000000000001</v>
      </c>
      <c r="O141" s="41">
        <f t="shared" si="33"/>
        <v>72.93</v>
      </c>
      <c r="P141" s="41">
        <f t="shared" si="33"/>
        <v>155.12</v>
      </c>
      <c r="Q141" s="41">
        <f t="shared" si="33"/>
        <v>96.32000000000001</v>
      </c>
      <c r="R141" s="41">
        <f t="shared" si="33"/>
        <v>92.2</v>
      </c>
      <c r="S141" s="49">
        <f t="shared" si="33"/>
        <v>112.63000000000001</v>
      </c>
      <c r="T141" s="49">
        <f t="shared" si="33"/>
        <v>109.07000000000001</v>
      </c>
      <c r="U141" s="49">
        <f t="shared" si="33"/>
        <v>117.6</v>
      </c>
      <c r="V141" s="49">
        <f t="shared" si="33"/>
        <v>118.2</v>
      </c>
      <c r="W141" s="49">
        <f t="shared" si="33"/>
        <v>109.13</v>
      </c>
      <c r="X141" s="49">
        <f t="shared" si="33"/>
        <v>104.49000000000001</v>
      </c>
      <c r="Y141" s="49">
        <f t="shared" si="33"/>
        <v>1162.01</v>
      </c>
      <c r="Z141" s="49">
        <f t="shared" si="33"/>
        <v>126.5</v>
      </c>
      <c r="AA141" s="49">
        <f t="shared" si="33"/>
        <v>126.5</v>
      </c>
      <c r="AB141" s="49">
        <f t="shared" si="33"/>
        <v>118.23</v>
      </c>
      <c r="AC141" s="49">
        <f>SUM(AC111,AC113,AC121,AC123,AC130,AC139,AC140)</f>
        <v>344.42999999999995</v>
      </c>
      <c r="AD141" s="49">
        <f>SUM(AD111,AD113,AD121,AD123,AD130,AD139,AD140)</f>
        <v>333.39</v>
      </c>
      <c r="AE141" s="49">
        <f>SUM(AE111,AE113,AE121,AE123,AE130,AE139,AE140)</f>
        <v>355.71</v>
      </c>
      <c r="AF141" s="49">
        <f>SUM(AF111,AF113,AF121,AF123,AF130,AF139,AF140)</f>
        <v>258.28</v>
      </c>
      <c r="AG141" s="49"/>
    </row>
    <row r="142" spans="1:33" ht="13.5" thickBot="1">
      <c r="A142" s="1"/>
      <c r="B142" s="11"/>
      <c r="C142" s="41"/>
      <c r="D142" s="41"/>
      <c r="E142" s="41"/>
      <c r="F142" s="41"/>
      <c r="G142" s="41"/>
      <c r="H142" s="41"/>
      <c r="I142" s="41"/>
      <c r="J142" s="41"/>
      <c r="K142" s="41"/>
      <c r="L142" s="41"/>
      <c r="M142" s="41"/>
      <c r="N142" s="41"/>
      <c r="O142" s="41"/>
      <c r="P142" s="41"/>
      <c r="Q142" s="41"/>
      <c r="R142" s="41"/>
      <c r="S142" s="49"/>
      <c r="T142" s="49"/>
      <c r="U142" s="49"/>
      <c r="V142" s="49"/>
      <c r="W142" s="49"/>
      <c r="X142" s="49"/>
      <c r="Y142" s="49"/>
      <c r="Z142" s="49"/>
      <c r="AA142" s="49"/>
      <c r="AB142" s="49"/>
      <c r="AC142" s="49"/>
      <c r="AD142" s="49"/>
      <c r="AE142" s="51"/>
      <c r="AF142" s="74"/>
      <c r="AG142" s="81"/>
    </row>
    <row r="143" spans="1:33" ht="13.5" thickBot="1">
      <c r="A143" s="109" t="s">
        <v>21</v>
      </c>
      <c r="B143" s="110" t="s">
        <v>171</v>
      </c>
      <c r="C143" s="41"/>
      <c r="D143" s="41"/>
      <c r="E143" s="41"/>
      <c r="F143" s="41"/>
      <c r="G143" s="41"/>
      <c r="H143" s="41"/>
      <c r="I143" s="41"/>
      <c r="J143" s="41"/>
      <c r="K143" s="41"/>
      <c r="L143" s="41"/>
      <c r="M143" s="41"/>
      <c r="N143" s="41"/>
      <c r="O143" s="41"/>
      <c r="P143" s="41"/>
      <c r="Q143" s="41"/>
      <c r="R143" s="41"/>
      <c r="S143" s="49"/>
      <c r="T143" s="49"/>
      <c r="U143" s="49"/>
      <c r="V143" s="49"/>
      <c r="W143" s="49"/>
      <c r="X143" s="49"/>
      <c r="Y143" s="49"/>
      <c r="Z143" s="49"/>
      <c r="AA143" s="49"/>
      <c r="AB143" s="49"/>
      <c r="AC143" s="49"/>
      <c r="AD143" s="49"/>
      <c r="AE143" s="51"/>
      <c r="AF143" s="74"/>
      <c r="AG143" s="81"/>
    </row>
    <row r="144" spans="1:33" ht="13.5" thickBot="1">
      <c r="A144" s="106" t="s">
        <v>24</v>
      </c>
      <c r="B144" s="107" t="s">
        <v>112</v>
      </c>
      <c r="C144" s="41"/>
      <c r="D144" s="41"/>
      <c r="E144" s="41"/>
      <c r="F144" s="41"/>
      <c r="G144" s="41"/>
      <c r="H144" s="41"/>
      <c r="I144" s="41"/>
      <c r="J144" s="41"/>
      <c r="K144" s="41"/>
      <c r="L144" s="41"/>
      <c r="M144" s="41"/>
      <c r="N144" s="41"/>
      <c r="O144" s="41"/>
      <c r="P144" s="41"/>
      <c r="Q144" s="41"/>
      <c r="R144" s="41"/>
      <c r="S144" s="49"/>
      <c r="T144" s="49"/>
      <c r="U144" s="49"/>
      <c r="V144" s="49"/>
      <c r="W144" s="49"/>
      <c r="X144" s="49"/>
      <c r="Y144" s="49"/>
      <c r="Z144" s="49"/>
      <c r="AA144" s="49"/>
      <c r="AB144" s="49"/>
      <c r="AC144" s="49"/>
      <c r="AD144" s="49"/>
      <c r="AE144" s="51"/>
      <c r="AF144" s="74"/>
      <c r="AG144" s="81"/>
    </row>
    <row r="145" spans="1:33" ht="14.25" customHeight="1" thickBot="1">
      <c r="A145" s="105">
        <v>1</v>
      </c>
      <c r="B145" s="100" t="s">
        <v>172</v>
      </c>
      <c r="C145" s="14">
        <v>1.86</v>
      </c>
      <c r="D145" s="14">
        <v>1.45</v>
      </c>
      <c r="E145" s="14">
        <v>1.12</v>
      </c>
      <c r="F145" s="14">
        <v>12</v>
      </c>
      <c r="G145" s="14">
        <f>J145+M145+P145+S145+V145</f>
        <v>11.600000000000001</v>
      </c>
      <c r="H145" s="14">
        <f>+K145+N145+Q145+T145+W145</f>
        <v>9.92</v>
      </c>
      <c r="I145" s="14">
        <f>+L145+O145+R145+U145+X145</f>
        <v>5.94</v>
      </c>
      <c r="J145" s="14">
        <v>2</v>
      </c>
      <c r="K145" s="8">
        <v>1.5</v>
      </c>
      <c r="L145" s="8">
        <v>1.19</v>
      </c>
      <c r="M145" s="8">
        <v>2.4</v>
      </c>
      <c r="N145" s="8">
        <v>2.4</v>
      </c>
      <c r="O145" s="8">
        <v>1.81</v>
      </c>
      <c r="P145" s="8">
        <v>2.4</v>
      </c>
      <c r="Q145" s="8">
        <v>1.9</v>
      </c>
      <c r="R145" s="15">
        <v>1.07</v>
      </c>
      <c r="S145" s="74">
        <v>2.4</v>
      </c>
      <c r="T145" s="74">
        <v>1.9</v>
      </c>
      <c r="U145" s="75">
        <v>1.57</v>
      </c>
      <c r="V145" s="75">
        <v>2.4</v>
      </c>
      <c r="W145" s="75">
        <v>2.22</v>
      </c>
      <c r="X145" s="51">
        <v>0.3</v>
      </c>
      <c r="Y145" s="51">
        <v>12</v>
      </c>
      <c r="Z145" s="51">
        <v>2.25</v>
      </c>
      <c r="AA145" s="51">
        <v>2.25</v>
      </c>
      <c r="AB145" s="51">
        <v>0.97</v>
      </c>
      <c r="AC145" s="51">
        <v>2.36</v>
      </c>
      <c r="AD145" s="51">
        <v>1.5</v>
      </c>
      <c r="AE145" s="51">
        <v>1.44</v>
      </c>
      <c r="AF145" s="74">
        <v>2.65</v>
      </c>
      <c r="AG145" s="81"/>
    </row>
    <row r="146" spans="1:33" ht="14.25" customHeight="1" thickBot="1">
      <c r="A146" s="106" t="s">
        <v>108</v>
      </c>
      <c r="B146" s="107" t="s">
        <v>105</v>
      </c>
      <c r="C146" s="14"/>
      <c r="D146" s="14"/>
      <c r="E146" s="14"/>
      <c r="F146" s="14"/>
      <c r="G146" s="14"/>
      <c r="H146" s="14"/>
      <c r="I146" s="14"/>
      <c r="J146" s="14"/>
      <c r="K146" s="8"/>
      <c r="L146" s="8"/>
      <c r="M146" s="8"/>
      <c r="N146" s="8"/>
      <c r="O146" s="8"/>
      <c r="P146" s="8"/>
      <c r="Q146" s="8"/>
      <c r="R146" s="15"/>
      <c r="S146" s="74"/>
      <c r="T146" s="74"/>
      <c r="U146" s="75"/>
      <c r="V146" s="75"/>
      <c r="W146" s="75"/>
      <c r="X146" s="51"/>
      <c r="Y146" s="51"/>
      <c r="Z146" s="51"/>
      <c r="AA146" s="51"/>
      <c r="AB146" s="51"/>
      <c r="AC146" s="51"/>
      <c r="AD146" s="51"/>
      <c r="AE146" s="51"/>
      <c r="AF146" s="74"/>
      <c r="AG146" s="81"/>
    </row>
    <row r="147" spans="1:33" ht="14.25" customHeight="1" thickBot="1">
      <c r="A147" s="105">
        <v>1</v>
      </c>
      <c r="B147" s="100" t="s">
        <v>173</v>
      </c>
      <c r="C147" s="14">
        <v>6.5</v>
      </c>
      <c r="D147" s="14">
        <v>5.5</v>
      </c>
      <c r="E147" s="14">
        <v>5.45</v>
      </c>
      <c r="F147" s="14">
        <v>35</v>
      </c>
      <c r="G147" s="14">
        <f>J147+M147+P147+S147+V147</f>
        <v>62.5</v>
      </c>
      <c r="H147" s="14">
        <f>+K147+N147+Q147+T147+W147</f>
        <v>56.37</v>
      </c>
      <c r="I147" s="14">
        <f>+L147+O147+R147+U147+X147</f>
        <v>47.7</v>
      </c>
      <c r="J147" s="14">
        <v>7</v>
      </c>
      <c r="K147" s="8">
        <v>4.97</v>
      </c>
      <c r="L147" s="8">
        <v>4.71</v>
      </c>
      <c r="M147" s="8">
        <v>7</v>
      </c>
      <c r="N147" s="8">
        <v>6.75</v>
      </c>
      <c r="O147" s="8">
        <v>6.86</v>
      </c>
      <c r="P147" s="8">
        <v>18.5</v>
      </c>
      <c r="Q147" s="8">
        <v>14.65</v>
      </c>
      <c r="R147" s="15">
        <v>9.16</v>
      </c>
      <c r="S147" s="74">
        <v>15</v>
      </c>
      <c r="T147" s="74">
        <v>15</v>
      </c>
      <c r="U147" s="76">
        <v>12.4</v>
      </c>
      <c r="V147" s="75">
        <v>15</v>
      </c>
      <c r="W147" s="75">
        <v>15</v>
      </c>
      <c r="X147" s="51">
        <v>14.57</v>
      </c>
      <c r="Y147" s="51">
        <v>88</v>
      </c>
      <c r="Z147" s="51">
        <v>15</v>
      </c>
      <c r="AA147" s="51">
        <v>15</v>
      </c>
      <c r="AB147" s="51">
        <v>15.94</v>
      </c>
      <c r="AC147" s="51">
        <v>16.5</v>
      </c>
      <c r="AD147" s="51">
        <v>13</v>
      </c>
      <c r="AE147" s="51">
        <v>13.41</v>
      </c>
      <c r="AF147" s="74">
        <v>18</v>
      </c>
      <c r="AG147" s="81"/>
    </row>
    <row r="148" spans="1:33" ht="14.25" customHeight="1" thickBot="1">
      <c r="A148" s="105">
        <v>2</v>
      </c>
      <c r="B148" s="100" t="s">
        <v>174</v>
      </c>
      <c r="C148" s="14">
        <v>0.32</v>
      </c>
      <c r="D148" s="14">
        <v>0.32</v>
      </c>
      <c r="E148" s="14">
        <v>0.12</v>
      </c>
      <c r="F148" s="14">
        <v>2.5</v>
      </c>
      <c r="G148" s="14">
        <f>J148+M148+P148+S148+V148</f>
        <v>2.6</v>
      </c>
      <c r="H148" s="14">
        <f>+K148+N148+Q148+T148+W148</f>
        <v>2.5</v>
      </c>
      <c r="I148" s="14">
        <f>+L148+O148+R148+U148+X148</f>
        <v>2.25</v>
      </c>
      <c r="J148" s="14">
        <v>0.4</v>
      </c>
      <c r="K148" s="8">
        <v>0.35</v>
      </c>
      <c r="L148" s="8">
        <v>0.2</v>
      </c>
      <c r="M148" s="8">
        <v>0.5</v>
      </c>
      <c r="N148" s="8">
        <v>0.5</v>
      </c>
      <c r="O148" s="8">
        <v>0.7</v>
      </c>
      <c r="P148" s="8">
        <v>0.5</v>
      </c>
      <c r="Q148" s="8">
        <v>0.45</v>
      </c>
      <c r="R148" s="15">
        <v>0.41</v>
      </c>
      <c r="S148" s="74">
        <v>0.6</v>
      </c>
      <c r="T148" s="74">
        <v>0.6</v>
      </c>
      <c r="U148" s="76">
        <v>0.57</v>
      </c>
      <c r="V148" s="75">
        <v>0.6</v>
      </c>
      <c r="W148" s="75">
        <v>0.6</v>
      </c>
      <c r="X148" s="51">
        <v>0.37</v>
      </c>
      <c r="Y148" s="51">
        <v>4</v>
      </c>
      <c r="Z148" s="51">
        <v>0.6</v>
      </c>
      <c r="AA148" s="51">
        <v>0.6</v>
      </c>
      <c r="AB148" s="51">
        <v>0.2</v>
      </c>
      <c r="AC148" s="51">
        <v>0.63</v>
      </c>
      <c r="AD148" s="51">
        <v>0.6</v>
      </c>
      <c r="AE148" s="51">
        <v>0.39</v>
      </c>
      <c r="AF148" s="74">
        <v>0.8</v>
      </c>
      <c r="AG148" s="81"/>
    </row>
    <row r="149" spans="1:33" ht="14.25" customHeight="1" thickBot="1">
      <c r="A149" s="105"/>
      <c r="B149" s="107" t="s">
        <v>175</v>
      </c>
      <c r="C149" s="43">
        <f>SUM(C147:C148)</f>
        <v>6.82</v>
      </c>
      <c r="D149" s="43">
        <f aca="true" t="shared" si="34" ref="D149:AF149">SUM(D147:D148)</f>
        <v>5.82</v>
      </c>
      <c r="E149" s="43">
        <f t="shared" si="34"/>
        <v>5.57</v>
      </c>
      <c r="F149" s="43">
        <f t="shared" si="34"/>
        <v>37.5</v>
      </c>
      <c r="G149" s="43">
        <f t="shared" si="34"/>
        <v>65.1</v>
      </c>
      <c r="H149" s="43">
        <f t="shared" si="34"/>
        <v>58.87</v>
      </c>
      <c r="I149" s="43">
        <f t="shared" si="34"/>
        <v>49.95</v>
      </c>
      <c r="J149" s="43">
        <f t="shared" si="34"/>
        <v>7.4</v>
      </c>
      <c r="K149" s="43">
        <f t="shared" si="34"/>
        <v>5.319999999999999</v>
      </c>
      <c r="L149" s="43">
        <f t="shared" si="34"/>
        <v>4.91</v>
      </c>
      <c r="M149" s="43">
        <f t="shared" si="34"/>
        <v>7.5</v>
      </c>
      <c r="N149" s="43">
        <f t="shared" si="34"/>
        <v>7.25</v>
      </c>
      <c r="O149" s="43">
        <f t="shared" si="34"/>
        <v>7.5600000000000005</v>
      </c>
      <c r="P149" s="43">
        <f t="shared" si="34"/>
        <v>19</v>
      </c>
      <c r="Q149" s="43">
        <f t="shared" si="34"/>
        <v>15.1</v>
      </c>
      <c r="R149" s="43">
        <f t="shared" si="34"/>
        <v>9.57</v>
      </c>
      <c r="S149" s="47">
        <f t="shared" si="34"/>
        <v>15.6</v>
      </c>
      <c r="T149" s="47">
        <f t="shared" si="34"/>
        <v>15.6</v>
      </c>
      <c r="U149" s="47">
        <f t="shared" si="34"/>
        <v>12.97</v>
      </c>
      <c r="V149" s="47">
        <f t="shared" si="34"/>
        <v>15.6</v>
      </c>
      <c r="W149" s="47">
        <f t="shared" si="34"/>
        <v>15.6</v>
      </c>
      <c r="X149" s="47">
        <f t="shared" si="34"/>
        <v>14.94</v>
      </c>
      <c r="Y149" s="47">
        <f t="shared" si="34"/>
        <v>92</v>
      </c>
      <c r="Z149" s="47">
        <f t="shared" si="34"/>
        <v>15.6</v>
      </c>
      <c r="AA149" s="47">
        <f t="shared" si="34"/>
        <v>15.6</v>
      </c>
      <c r="AB149" s="49">
        <f t="shared" si="34"/>
        <v>16.14</v>
      </c>
      <c r="AC149" s="49">
        <f t="shared" si="34"/>
        <v>17.13</v>
      </c>
      <c r="AD149" s="49">
        <f t="shared" si="34"/>
        <v>13.6</v>
      </c>
      <c r="AE149" s="49">
        <f t="shared" si="34"/>
        <v>13.8</v>
      </c>
      <c r="AF149" s="47">
        <f t="shared" si="34"/>
        <v>18.8</v>
      </c>
      <c r="AG149" s="47"/>
    </row>
    <row r="150" spans="1:33" ht="14.25" customHeight="1" thickBot="1">
      <c r="A150" s="106" t="s">
        <v>117</v>
      </c>
      <c r="B150" s="107" t="s">
        <v>176</v>
      </c>
      <c r="C150" s="43"/>
      <c r="D150" s="43"/>
      <c r="E150" s="43"/>
      <c r="F150" s="43"/>
      <c r="G150" s="43"/>
      <c r="H150" s="43"/>
      <c r="I150" s="43"/>
      <c r="J150" s="43"/>
      <c r="K150" s="43"/>
      <c r="L150" s="43"/>
      <c r="M150" s="43"/>
      <c r="N150" s="43"/>
      <c r="O150" s="43"/>
      <c r="P150" s="43"/>
      <c r="Q150" s="43"/>
      <c r="R150" s="43"/>
      <c r="S150" s="47"/>
      <c r="T150" s="47"/>
      <c r="U150" s="47"/>
      <c r="V150" s="47"/>
      <c r="W150" s="47"/>
      <c r="X150" s="47"/>
      <c r="Y150" s="47"/>
      <c r="Z150" s="47"/>
      <c r="AA150" s="47"/>
      <c r="AB150" s="49"/>
      <c r="AC150" s="49"/>
      <c r="AD150" s="49"/>
      <c r="AE150" s="51"/>
      <c r="AF150" s="74"/>
      <c r="AG150" s="81"/>
    </row>
    <row r="151" spans="1:33" ht="30" customHeight="1" thickBot="1">
      <c r="A151" s="111">
        <v>1</v>
      </c>
      <c r="B151" s="99" t="s">
        <v>229</v>
      </c>
      <c r="C151" s="16"/>
      <c r="D151" s="16"/>
      <c r="E151" s="16"/>
      <c r="F151" s="16">
        <v>180</v>
      </c>
      <c r="G151" s="14">
        <f>J151+M151+P151+S151+V151</f>
        <v>16</v>
      </c>
      <c r="H151" s="14">
        <f>+K151+N151+Q151+T151+W151</f>
        <v>0.75</v>
      </c>
      <c r="I151" s="14">
        <f>+L151+O151+R151+U151+X151</f>
        <v>0.04</v>
      </c>
      <c r="J151" s="16">
        <v>0.5</v>
      </c>
      <c r="K151" s="8">
        <v>0</v>
      </c>
      <c r="L151" s="8">
        <v>0</v>
      </c>
      <c r="M151" s="8">
        <v>1</v>
      </c>
      <c r="N151" s="8">
        <v>0.05</v>
      </c>
      <c r="O151" s="8">
        <v>0.04</v>
      </c>
      <c r="P151" s="8">
        <v>4</v>
      </c>
      <c r="Q151" s="8">
        <v>0.1</v>
      </c>
      <c r="R151" s="15">
        <v>0</v>
      </c>
      <c r="S151" s="74">
        <v>10.1</v>
      </c>
      <c r="T151" s="74">
        <v>0.2</v>
      </c>
      <c r="U151" s="75">
        <v>0</v>
      </c>
      <c r="V151" s="75">
        <v>0.4</v>
      </c>
      <c r="W151" s="75">
        <v>0.4</v>
      </c>
      <c r="X151" s="51"/>
      <c r="Y151" s="51">
        <v>400</v>
      </c>
      <c r="Z151" s="51">
        <v>6</v>
      </c>
      <c r="AA151" s="51">
        <v>3.5</v>
      </c>
      <c r="AB151" s="51">
        <v>3</v>
      </c>
      <c r="AC151" s="51">
        <v>50</v>
      </c>
      <c r="AD151" s="51">
        <v>9</v>
      </c>
      <c r="AE151" s="51">
        <v>7.17</v>
      </c>
      <c r="AF151" s="74">
        <v>57.5</v>
      </c>
      <c r="AG151" s="81"/>
    </row>
    <row r="152" spans="1:33" ht="13.5" thickBot="1">
      <c r="A152" s="106" t="s">
        <v>120</v>
      </c>
      <c r="B152" s="107" t="s">
        <v>114</v>
      </c>
      <c r="C152" s="16"/>
      <c r="D152" s="16"/>
      <c r="E152" s="16"/>
      <c r="F152" s="16"/>
      <c r="G152" s="14"/>
      <c r="H152" s="14"/>
      <c r="I152" s="14"/>
      <c r="J152" s="16"/>
      <c r="K152" s="8"/>
      <c r="L152" s="8"/>
      <c r="M152" s="8"/>
      <c r="N152" s="8"/>
      <c r="O152" s="8"/>
      <c r="P152" s="8"/>
      <c r="Q152" s="8"/>
      <c r="R152" s="15"/>
      <c r="S152" s="74"/>
      <c r="T152" s="74"/>
      <c r="U152" s="75"/>
      <c r="V152" s="75"/>
      <c r="W152" s="75"/>
      <c r="X152" s="51"/>
      <c r="Y152" s="51"/>
      <c r="Z152" s="51"/>
      <c r="AA152" s="51"/>
      <c r="AB152" s="51"/>
      <c r="AC152" s="51"/>
      <c r="AD152" s="51"/>
      <c r="AE152" s="51"/>
      <c r="AF152" s="74"/>
      <c r="AG152" s="81"/>
    </row>
    <row r="153" spans="1:33" ht="17.25" customHeight="1" thickBot="1">
      <c r="A153" s="105">
        <v>1</v>
      </c>
      <c r="B153" s="100" t="s">
        <v>177</v>
      </c>
      <c r="C153" s="14">
        <v>20</v>
      </c>
      <c r="D153" s="14">
        <v>19.5</v>
      </c>
      <c r="E153" s="14">
        <v>21.75</v>
      </c>
      <c r="F153" s="14">
        <v>110</v>
      </c>
      <c r="G153" s="14">
        <f>J153+M153+P153+S153+V153</f>
        <v>140.5</v>
      </c>
      <c r="H153" s="14">
        <f>+K153+N153+Q153+T153+W153</f>
        <v>145.5</v>
      </c>
      <c r="I153" s="14">
        <f>+L153+O153+R153+U153+X153</f>
        <v>163.88</v>
      </c>
      <c r="J153" s="14">
        <v>25</v>
      </c>
      <c r="K153" s="8">
        <v>22</v>
      </c>
      <c r="L153" s="8">
        <v>24.19</v>
      </c>
      <c r="M153" s="8">
        <v>26.5</v>
      </c>
      <c r="N153" s="8">
        <v>26.5</v>
      </c>
      <c r="O153" s="8">
        <v>30</v>
      </c>
      <c r="P153" s="8">
        <v>28.5</v>
      </c>
      <c r="Q153" s="8">
        <v>31.5</v>
      </c>
      <c r="R153" s="15">
        <v>35</v>
      </c>
      <c r="S153" s="74">
        <v>30</v>
      </c>
      <c r="T153" s="74">
        <v>35</v>
      </c>
      <c r="U153" s="76">
        <v>38.5</v>
      </c>
      <c r="V153" s="75">
        <v>30.5</v>
      </c>
      <c r="W153" s="75">
        <v>30.5</v>
      </c>
      <c r="X153" s="51">
        <v>36.19</v>
      </c>
      <c r="Y153" s="51">
        <v>32</v>
      </c>
      <c r="Z153" s="51">
        <v>33</v>
      </c>
      <c r="AA153" s="51">
        <v>33</v>
      </c>
      <c r="AB153" s="51">
        <v>40.99</v>
      </c>
      <c r="AC153" s="51">
        <v>36</v>
      </c>
      <c r="AD153" s="51">
        <v>36</v>
      </c>
      <c r="AE153" s="51">
        <v>41.44</v>
      </c>
      <c r="AF153" s="74">
        <v>34.5</v>
      </c>
      <c r="AG153" s="81"/>
    </row>
    <row r="154" spans="1:33" ht="14.25" customHeight="1" thickBot="1">
      <c r="A154" s="105">
        <v>2</v>
      </c>
      <c r="B154" s="100" t="s">
        <v>178</v>
      </c>
      <c r="C154" s="14">
        <v>3</v>
      </c>
      <c r="D154" s="14">
        <v>2</v>
      </c>
      <c r="E154" s="14">
        <v>1.33</v>
      </c>
      <c r="F154" s="14">
        <v>20</v>
      </c>
      <c r="G154" s="14">
        <f>J154+M154+P154+S154+V154</f>
        <v>20.75</v>
      </c>
      <c r="H154" s="14">
        <f>+K154+N154+Q154+T154+W154</f>
        <v>20.42</v>
      </c>
      <c r="I154" s="14">
        <f>+L154+O154+R154+U154+X154</f>
        <v>17.84</v>
      </c>
      <c r="J154" s="14">
        <v>2.5</v>
      </c>
      <c r="K154" s="8">
        <v>1</v>
      </c>
      <c r="L154" s="8">
        <v>1</v>
      </c>
      <c r="M154" s="8">
        <v>4.25</v>
      </c>
      <c r="N154" s="8">
        <v>3.5</v>
      </c>
      <c r="O154" s="8">
        <v>3.5</v>
      </c>
      <c r="P154" s="8">
        <v>4</v>
      </c>
      <c r="Q154" s="8">
        <v>5.8</v>
      </c>
      <c r="R154" s="15">
        <v>6.07</v>
      </c>
      <c r="S154" s="74">
        <v>5</v>
      </c>
      <c r="T154" s="74">
        <v>5.67</v>
      </c>
      <c r="U154" s="76">
        <v>4.08</v>
      </c>
      <c r="V154" s="75">
        <v>5</v>
      </c>
      <c r="W154" s="75">
        <v>4.45</v>
      </c>
      <c r="X154" s="51">
        <v>3.19</v>
      </c>
      <c r="Y154" s="51">
        <v>170</v>
      </c>
      <c r="Z154" s="51">
        <v>5</v>
      </c>
      <c r="AA154" s="51">
        <v>5</v>
      </c>
      <c r="AB154" s="51">
        <v>0.6</v>
      </c>
      <c r="AC154" s="51">
        <v>5</v>
      </c>
      <c r="AD154" s="51">
        <v>5</v>
      </c>
      <c r="AE154" s="51">
        <v>5</v>
      </c>
      <c r="AF154" s="74">
        <v>7</v>
      </c>
      <c r="AG154" s="81"/>
    </row>
    <row r="155" spans="1:33" ht="14.25" customHeight="1" thickBot="1">
      <c r="A155" s="105"/>
      <c r="B155" s="107" t="s">
        <v>78</v>
      </c>
      <c r="C155" s="43">
        <f>SUM(C153:C154)</f>
        <v>23</v>
      </c>
      <c r="D155" s="43">
        <f aca="true" t="shared" si="35" ref="D155:AF155">SUM(D153:D154)</f>
        <v>21.5</v>
      </c>
      <c r="E155" s="43">
        <f t="shared" si="35"/>
        <v>23.08</v>
      </c>
      <c r="F155" s="43">
        <f t="shared" si="35"/>
        <v>130</v>
      </c>
      <c r="G155" s="43">
        <f t="shared" si="35"/>
        <v>161.25</v>
      </c>
      <c r="H155" s="43">
        <f t="shared" si="35"/>
        <v>165.92000000000002</v>
      </c>
      <c r="I155" s="43">
        <f t="shared" si="35"/>
        <v>181.72</v>
      </c>
      <c r="J155" s="43">
        <f t="shared" si="35"/>
        <v>27.5</v>
      </c>
      <c r="K155" s="43">
        <f t="shared" si="35"/>
        <v>23</v>
      </c>
      <c r="L155" s="43">
        <f t="shared" si="35"/>
        <v>25.19</v>
      </c>
      <c r="M155" s="43">
        <f t="shared" si="35"/>
        <v>30.75</v>
      </c>
      <c r="N155" s="43">
        <f t="shared" si="35"/>
        <v>30</v>
      </c>
      <c r="O155" s="43">
        <f t="shared" si="35"/>
        <v>33.5</v>
      </c>
      <c r="P155" s="43">
        <f t="shared" si="35"/>
        <v>32.5</v>
      </c>
      <c r="Q155" s="43">
        <f t="shared" si="35"/>
        <v>37.3</v>
      </c>
      <c r="R155" s="43">
        <f t="shared" si="35"/>
        <v>41.07</v>
      </c>
      <c r="S155" s="47">
        <f t="shared" si="35"/>
        <v>35</v>
      </c>
      <c r="T155" s="47">
        <f t="shared" si="35"/>
        <v>40.67</v>
      </c>
      <c r="U155" s="47">
        <f t="shared" si="35"/>
        <v>42.58</v>
      </c>
      <c r="V155" s="47">
        <f t="shared" si="35"/>
        <v>35.5</v>
      </c>
      <c r="W155" s="47">
        <f t="shared" si="35"/>
        <v>34.95</v>
      </c>
      <c r="X155" s="47">
        <f t="shared" si="35"/>
        <v>39.379999999999995</v>
      </c>
      <c r="Y155" s="47">
        <f t="shared" si="35"/>
        <v>202</v>
      </c>
      <c r="Z155" s="47">
        <f t="shared" si="35"/>
        <v>38</v>
      </c>
      <c r="AA155" s="47">
        <f t="shared" si="35"/>
        <v>38</v>
      </c>
      <c r="AB155" s="49">
        <f t="shared" si="35"/>
        <v>41.59</v>
      </c>
      <c r="AC155" s="49">
        <f t="shared" si="35"/>
        <v>41</v>
      </c>
      <c r="AD155" s="49">
        <f t="shared" si="35"/>
        <v>41</v>
      </c>
      <c r="AE155" s="49">
        <f t="shared" si="35"/>
        <v>46.44</v>
      </c>
      <c r="AF155" s="47">
        <f t="shared" si="35"/>
        <v>41.5</v>
      </c>
      <c r="AG155" s="47"/>
    </row>
    <row r="156" spans="1:33" ht="14.25" customHeight="1" thickBot="1">
      <c r="A156" s="106" t="s">
        <v>155</v>
      </c>
      <c r="B156" s="107" t="s">
        <v>153</v>
      </c>
      <c r="C156" s="43"/>
      <c r="D156" s="43"/>
      <c r="E156" s="43"/>
      <c r="F156" s="43"/>
      <c r="G156" s="43"/>
      <c r="H156" s="43"/>
      <c r="I156" s="43"/>
      <c r="J156" s="43"/>
      <c r="K156" s="43"/>
      <c r="L156" s="43"/>
      <c r="M156" s="43"/>
      <c r="N156" s="43"/>
      <c r="O156" s="43"/>
      <c r="P156" s="43"/>
      <c r="Q156" s="43"/>
      <c r="R156" s="43"/>
      <c r="S156" s="47"/>
      <c r="T156" s="47"/>
      <c r="U156" s="47"/>
      <c r="V156" s="47"/>
      <c r="W156" s="47"/>
      <c r="X156" s="47"/>
      <c r="Y156" s="47"/>
      <c r="Z156" s="47"/>
      <c r="AA156" s="47"/>
      <c r="AB156" s="49"/>
      <c r="AC156" s="49"/>
      <c r="AD156" s="49"/>
      <c r="AE156" s="51"/>
      <c r="AF156" s="74"/>
      <c r="AG156" s="81"/>
    </row>
    <row r="157" spans="1:33" ht="14.25" customHeight="1" thickBot="1">
      <c r="A157" s="105">
        <v>1</v>
      </c>
      <c r="B157" s="100" t="s">
        <v>179</v>
      </c>
      <c r="C157" s="16">
        <v>0.4</v>
      </c>
      <c r="D157" s="16">
        <v>0.4</v>
      </c>
      <c r="E157" s="16">
        <v>0</v>
      </c>
      <c r="F157" s="16">
        <v>2</v>
      </c>
      <c r="G157" s="14">
        <f>J157+M157+P157+S157+V157</f>
        <v>1</v>
      </c>
      <c r="H157" s="14">
        <f>+K157+N157+Q157+T157+W157</f>
        <v>0.8</v>
      </c>
      <c r="I157" s="14">
        <f>+L157+O157+R157+U157+X157</f>
        <v>0</v>
      </c>
      <c r="J157" s="16">
        <v>0.2</v>
      </c>
      <c r="K157" s="8">
        <v>0</v>
      </c>
      <c r="L157" s="8">
        <v>0</v>
      </c>
      <c r="M157" s="8">
        <v>0.2</v>
      </c>
      <c r="N157" s="8">
        <v>0.2</v>
      </c>
      <c r="O157" s="8">
        <v>0</v>
      </c>
      <c r="P157" s="8">
        <v>0.2</v>
      </c>
      <c r="Q157" s="8">
        <v>0.2</v>
      </c>
      <c r="R157" s="15">
        <v>0</v>
      </c>
      <c r="S157" s="74">
        <v>0.2</v>
      </c>
      <c r="T157" s="74">
        <v>0.2</v>
      </c>
      <c r="U157" s="76">
        <v>0</v>
      </c>
      <c r="V157" s="75">
        <v>0.2</v>
      </c>
      <c r="W157" s="75">
        <v>0.2</v>
      </c>
      <c r="X157" s="51"/>
      <c r="Y157" s="51">
        <v>2.5</v>
      </c>
      <c r="Z157" s="51">
        <v>0.25</v>
      </c>
      <c r="AA157" s="51">
        <v>0.25</v>
      </c>
      <c r="AB157" s="51"/>
      <c r="AC157" s="51">
        <v>0.25</v>
      </c>
      <c r="AD157" s="51">
        <v>0.25</v>
      </c>
      <c r="AE157" s="51">
        <v>0.19</v>
      </c>
      <c r="AF157" s="74">
        <v>0.3</v>
      </c>
      <c r="AG157" s="81"/>
    </row>
    <row r="158" spans="1:33" ht="14.25" customHeight="1" thickBot="1">
      <c r="A158" s="105">
        <v>2</v>
      </c>
      <c r="B158" s="100" t="s">
        <v>180</v>
      </c>
      <c r="C158" s="16">
        <v>0.6</v>
      </c>
      <c r="D158" s="16">
        <v>0.6</v>
      </c>
      <c r="E158" s="16">
        <v>0.6</v>
      </c>
      <c r="F158" s="16">
        <v>3</v>
      </c>
      <c r="G158" s="14">
        <f>J158+M158+P158+S158+V158</f>
        <v>4.4</v>
      </c>
      <c r="H158" s="14">
        <f>+K158+N158+Q158+T158+W158</f>
        <v>3.7</v>
      </c>
      <c r="I158" s="14">
        <f>+L158+O158+R158+U158+X158</f>
        <v>3.6199999999999997</v>
      </c>
      <c r="J158" s="16">
        <v>0.6</v>
      </c>
      <c r="K158" s="8">
        <v>0.6</v>
      </c>
      <c r="L158" s="8">
        <v>0.6</v>
      </c>
      <c r="M158" s="8">
        <v>0.6</v>
      </c>
      <c r="N158" s="8">
        <v>0.6</v>
      </c>
      <c r="O158" s="8">
        <v>0.6</v>
      </c>
      <c r="P158" s="8">
        <v>2</v>
      </c>
      <c r="Q158" s="8">
        <v>1.3</v>
      </c>
      <c r="R158" s="15">
        <v>1.4</v>
      </c>
      <c r="S158" s="74">
        <v>0.6</v>
      </c>
      <c r="T158" s="74">
        <v>0.6</v>
      </c>
      <c r="U158" s="76">
        <v>0.42</v>
      </c>
      <c r="V158" s="75">
        <v>0.6</v>
      </c>
      <c r="W158" s="75">
        <v>0.6</v>
      </c>
      <c r="X158" s="77">
        <v>0.6</v>
      </c>
      <c r="Y158" s="77">
        <v>5</v>
      </c>
      <c r="Z158" s="51">
        <v>0.65</v>
      </c>
      <c r="AA158" s="51">
        <v>0.65</v>
      </c>
      <c r="AB158" s="51">
        <v>0.49</v>
      </c>
      <c r="AC158" s="51">
        <v>0.65</v>
      </c>
      <c r="AD158" s="51">
        <v>0.35</v>
      </c>
      <c r="AE158" s="51"/>
      <c r="AF158" s="74">
        <v>0.6</v>
      </c>
      <c r="AG158" s="81"/>
    </row>
    <row r="159" spans="1:33" ht="14.25" customHeight="1" thickBot="1">
      <c r="A159" s="105"/>
      <c r="B159" s="107" t="s">
        <v>181</v>
      </c>
      <c r="C159" s="41">
        <f>SUM(C157:C158)</f>
        <v>1</v>
      </c>
      <c r="D159" s="41">
        <f aca="true" t="shared" si="36" ref="D159:AF159">SUM(D157:D158)</f>
        <v>1</v>
      </c>
      <c r="E159" s="41">
        <f t="shared" si="36"/>
        <v>0.6</v>
      </c>
      <c r="F159" s="41">
        <f t="shared" si="36"/>
        <v>5</v>
      </c>
      <c r="G159" s="41">
        <f t="shared" si="36"/>
        <v>5.4</v>
      </c>
      <c r="H159" s="41">
        <f t="shared" si="36"/>
        <v>4.5</v>
      </c>
      <c r="I159" s="41">
        <f t="shared" si="36"/>
        <v>3.6199999999999997</v>
      </c>
      <c r="J159" s="41">
        <f t="shared" si="36"/>
        <v>0.8</v>
      </c>
      <c r="K159" s="41">
        <f t="shared" si="36"/>
        <v>0.6</v>
      </c>
      <c r="L159" s="41">
        <f t="shared" si="36"/>
        <v>0.6</v>
      </c>
      <c r="M159" s="41">
        <f t="shared" si="36"/>
        <v>0.8</v>
      </c>
      <c r="N159" s="41">
        <f t="shared" si="36"/>
        <v>0.8</v>
      </c>
      <c r="O159" s="41">
        <f t="shared" si="36"/>
        <v>0.6</v>
      </c>
      <c r="P159" s="41">
        <f t="shared" si="36"/>
        <v>2.2</v>
      </c>
      <c r="Q159" s="41">
        <f t="shared" si="36"/>
        <v>1.5</v>
      </c>
      <c r="R159" s="41">
        <f t="shared" si="36"/>
        <v>1.4</v>
      </c>
      <c r="S159" s="49">
        <f t="shared" si="36"/>
        <v>0.8</v>
      </c>
      <c r="T159" s="49">
        <f t="shared" si="36"/>
        <v>0.8</v>
      </c>
      <c r="U159" s="49">
        <f t="shared" si="36"/>
        <v>0.42</v>
      </c>
      <c r="V159" s="49">
        <f t="shared" si="36"/>
        <v>0.8</v>
      </c>
      <c r="W159" s="49">
        <f t="shared" si="36"/>
        <v>0.8</v>
      </c>
      <c r="X159" s="49">
        <f t="shared" si="36"/>
        <v>0.6</v>
      </c>
      <c r="Y159" s="49">
        <f t="shared" si="36"/>
        <v>7.5</v>
      </c>
      <c r="Z159" s="49">
        <f t="shared" si="36"/>
        <v>0.9</v>
      </c>
      <c r="AA159" s="49">
        <f t="shared" si="36"/>
        <v>0.9</v>
      </c>
      <c r="AB159" s="49">
        <f t="shared" si="36"/>
        <v>0.49</v>
      </c>
      <c r="AC159" s="49">
        <f t="shared" si="36"/>
        <v>0.9</v>
      </c>
      <c r="AD159" s="49">
        <f t="shared" si="36"/>
        <v>0.6</v>
      </c>
      <c r="AE159" s="49">
        <f t="shared" si="36"/>
        <v>0.19</v>
      </c>
      <c r="AF159" s="49">
        <f t="shared" si="36"/>
        <v>0.8999999999999999</v>
      </c>
      <c r="AG159" s="49"/>
    </row>
    <row r="160" spans="1:33" ht="14.25" customHeight="1" thickBot="1">
      <c r="A160" s="106" t="s">
        <v>163</v>
      </c>
      <c r="B160" s="107" t="s">
        <v>135</v>
      </c>
      <c r="C160" s="41"/>
      <c r="D160" s="41"/>
      <c r="E160" s="41"/>
      <c r="F160" s="41"/>
      <c r="G160" s="41"/>
      <c r="H160" s="41"/>
      <c r="I160" s="41"/>
      <c r="J160" s="41"/>
      <c r="K160" s="41"/>
      <c r="L160" s="41"/>
      <c r="M160" s="41"/>
      <c r="N160" s="41"/>
      <c r="O160" s="41"/>
      <c r="P160" s="41"/>
      <c r="Q160" s="41"/>
      <c r="R160" s="41"/>
      <c r="S160" s="49"/>
      <c r="T160" s="49"/>
      <c r="U160" s="49"/>
      <c r="V160" s="49"/>
      <c r="W160" s="49"/>
      <c r="X160" s="49"/>
      <c r="Y160" s="49"/>
      <c r="Z160" s="49"/>
      <c r="AA160" s="49"/>
      <c r="AB160" s="49"/>
      <c r="AC160" s="49"/>
      <c r="AD160" s="49"/>
      <c r="AE160" s="51"/>
      <c r="AF160" s="74"/>
      <c r="AG160" s="81"/>
    </row>
    <row r="161" spans="1:33" ht="14.25" customHeight="1">
      <c r="A161" s="117"/>
      <c r="B161" s="121" t="s">
        <v>182</v>
      </c>
      <c r="C161" s="122"/>
      <c r="D161" s="122"/>
      <c r="E161" s="122"/>
      <c r="F161" s="122"/>
      <c r="G161" s="122"/>
      <c r="H161" s="122"/>
      <c r="I161" s="122"/>
      <c r="J161" s="122"/>
      <c r="K161" s="122"/>
      <c r="L161" s="122"/>
      <c r="M161" s="122"/>
      <c r="N161" s="122"/>
      <c r="O161" s="122"/>
      <c r="P161" s="122"/>
      <c r="Q161" s="122"/>
      <c r="R161" s="122"/>
      <c r="S161" s="123"/>
      <c r="T161" s="123"/>
      <c r="U161" s="123"/>
      <c r="V161" s="123"/>
      <c r="W161" s="123"/>
      <c r="X161" s="123"/>
      <c r="Y161" s="123"/>
      <c r="Z161" s="123"/>
      <c r="AA161" s="123"/>
      <c r="AB161" s="123"/>
      <c r="AC161" s="123">
        <v>0.5</v>
      </c>
      <c r="AD161" s="123">
        <v>0.1</v>
      </c>
      <c r="AE161" s="124"/>
      <c r="AF161" s="125">
        <v>0.5</v>
      </c>
      <c r="AG161" s="81"/>
    </row>
    <row r="162" spans="1:33" s="134" customFormat="1" ht="39" customHeight="1">
      <c r="A162" s="153" t="s">
        <v>240</v>
      </c>
      <c r="B162" s="135" t="s">
        <v>230</v>
      </c>
      <c r="C162" s="16"/>
      <c r="D162" s="16"/>
      <c r="E162" s="16"/>
      <c r="F162" s="16"/>
      <c r="G162" s="14" t="e">
        <f>J162+M162+P162+#REF!+#REF!</f>
        <v>#REF!</v>
      </c>
      <c r="H162" s="14" t="e">
        <f>+K162+N162+Q162+#REF!+#REF!</f>
        <v>#REF!</v>
      </c>
      <c r="I162" s="14" t="e">
        <f>+L162+O162+R162+#REF!+#REF!</f>
        <v>#REF!</v>
      </c>
      <c r="J162" s="16"/>
      <c r="K162" s="8"/>
      <c r="L162" s="8"/>
      <c r="M162" s="8"/>
      <c r="N162" s="8"/>
      <c r="O162" s="8"/>
      <c r="P162" s="8"/>
      <c r="Q162" s="8"/>
      <c r="R162" s="15"/>
      <c r="S162" s="74">
        <v>0.01</v>
      </c>
      <c r="T162" s="74">
        <v>0.01</v>
      </c>
      <c r="U162" s="75">
        <v>0</v>
      </c>
      <c r="V162" s="75">
        <v>0.01</v>
      </c>
      <c r="W162" s="75">
        <v>0.01</v>
      </c>
      <c r="X162" s="51">
        <v>0.04</v>
      </c>
      <c r="Y162" s="152">
        <v>15</v>
      </c>
      <c r="Z162" s="51">
        <v>0.5</v>
      </c>
      <c r="AA162" s="51">
        <v>0.5</v>
      </c>
      <c r="AB162" s="51"/>
      <c r="AC162" s="51"/>
      <c r="AD162" s="51"/>
      <c r="AE162" s="51"/>
      <c r="AF162" s="74"/>
      <c r="AG162" s="133"/>
    </row>
    <row r="163" spans="1:33" ht="52.5" customHeight="1" thickBot="1">
      <c r="A163" s="153"/>
      <c r="B163" s="100" t="s">
        <v>231</v>
      </c>
      <c r="C163" s="126"/>
      <c r="D163" s="126"/>
      <c r="E163" s="126"/>
      <c r="F163" s="126"/>
      <c r="G163" s="127">
        <f>J163+M163+P163+S163+V163</f>
        <v>0</v>
      </c>
      <c r="H163" s="127">
        <f>+K163+N163+Q163+T163+W163</f>
        <v>0</v>
      </c>
      <c r="I163" s="127">
        <f>+L163+O163+R163+U163+X163</f>
        <v>0</v>
      </c>
      <c r="J163" s="126"/>
      <c r="K163" s="128"/>
      <c r="L163" s="128"/>
      <c r="M163" s="128"/>
      <c r="N163" s="128"/>
      <c r="O163" s="128"/>
      <c r="P163" s="128"/>
      <c r="Q163" s="128"/>
      <c r="R163" s="129"/>
      <c r="S163" s="130"/>
      <c r="T163" s="130"/>
      <c r="U163" s="131"/>
      <c r="V163" s="131"/>
      <c r="W163" s="131"/>
      <c r="X163" s="132"/>
      <c r="Y163" s="152"/>
      <c r="Z163" s="132">
        <v>0.5</v>
      </c>
      <c r="AA163" s="132">
        <v>0.5</v>
      </c>
      <c r="AB163" s="132"/>
      <c r="AC163" s="132"/>
      <c r="AD163" s="132"/>
      <c r="AE163" s="132"/>
      <c r="AF163" s="130"/>
      <c r="AG163" s="81"/>
    </row>
    <row r="164" spans="1:33" ht="13.5" thickBot="1">
      <c r="A164" s="106"/>
      <c r="B164" s="100" t="s">
        <v>243</v>
      </c>
      <c r="C164" s="41">
        <f aca="true" t="shared" si="37" ref="C164:AB164">SUM(C162:C163)</f>
        <v>0</v>
      </c>
      <c r="D164" s="41">
        <f t="shared" si="37"/>
        <v>0</v>
      </c>
      <c r="E164" s="41">
        <f t="shared" si="37"/>
        <v>0</v>
      </c>
      <c r="F164" s="41">
        <f t="shared" si="37"/>
        <v>0</v>
      </c>
      <c r="G164" s="41" t="e">
        <f t="shared" si="37"/>
        <v>#REF!</v>
      </c>
      <c r="H164" s="41" t="e">
        <f t="shared" si="37"/>
        <v>#REF!</v>
      </c>
      <c r="I164" s="41" t="e">
        <f t="shared" si="37"/>
        <v>#REF!</v>
      </c>
      <c r="J164" s="41">
        <f t="shared" si="37"/>
        <v>0</v>
      </c>
      <c r="K164" s="41">
        <f t="shared" si="37"/>
        <v>0</v>
      </c>
      <c r="L164" s="41">
        <f t="shared" si="37"/>
        <v>0</v>
      </c>
      <c r="M164" s="41">
        <f t="shared" si="37"/>
        <v>0</v>
      </c>
      <c r="N164" s="41">
        <f t="shared" si="37"/>
        <v>0</v>
      </c>
      <c r="O164" s="41">
        <f t="shared" si="37"/>
        <v>0</v>
      </c>
      <c r="P164" s="41">
        <f t="shared" si="37"/>
        <v>0</v>
      </c>
      <c r="Q164" s="41">
        <f t="shared" si="37"/>
        <v>0</v>
      </c>
      <c r="R164" s="41">
        <f t="shared" si="37"/>
        <v>0</v>
      </c>
      <c r="S164" s="49">
        <f t="shared" si="37"/>
        <v>0.01</v>
      </c>
      <c r="T164" s="49">
        <f t="shared" si="37"/>
        <v>0.01</v>
      </c>
      <c r="U164" s="49">
        <f t="shared" si="37"/>
        <v>0</v>
      </c>
      <c r="V164" s="49">
        <f t="shared" si="37"/>
        <v>0.01</v>
      </c>
      <c r="W164" s="49">
        <f t="shared" si="37"/>
        <v>0.01</v>
      </c>
      <c r="X164" s="49">
        <f t="shared" si="37"/>
        <v>0.04</v>
      </c>
      <c r="Y164" s="49">
        <f t="shared" si="37"/>
        <v>15</v>
      </c>
      <c r="Z164" s="49">
        <f t="shared" si="37"/>
        <v>1</v>
      </c>
      <c r="AA164" s="49">
        <f t="shared" si="37"/>
        <v>1</v>
      </c>
      <c r="AB164" s="49">
        <f t="shared" si="37"/>
        <v>0</v>
      </c>
      <c r="AC164" s="49">
        <f>SUM(AC161:AC163)</f>
        <v>0.5</v>
      </c>
      <c r="AD164" s="49">
        <f>SUM(AD161:AD163)</f>
        <v>0.1</v>
      </c>
      <c r="AE164" s="49">
        <f>SUM(AE161:AE163)</f>
        <v>0</v>
      </c>
      <c r="AF164" s="49">
        <f>SUM(AF161:AF163)</f>
        <v>0.5</v>
      </c>
      <c r="AG164" s="49"/>
    </row>
    <row r="165" spans="1:33" ht="13.5" thickBot="1">
      <c r="A165" s="106"/>
      <c r="B165" s="107" t="s">
        <v>232</v>
      </c>
      <c r="C165" s="41">
        <f aca="true" t="shared" si="38" ref="C165:AE165">SUM(C145,C149,C151,C155,C159,C164)</f>
        <v>32.68</v>
      </c>
      <c r="D165" s="41">
        <f t="shared" si="38"/>
        <v>29.77</v>
      </c>
      <c r="E165" s="41">
        <f t="shared" si="38"/>
        <v>30.37</v>
      </c>
      <c r="F165" s="41">
        <f t="shared" si="38"/>
        <v>364.5</v>
      </c>
      <c r="G165" s="41" t="e">
        <f t="shared" si="38"/>
        <v>#REF!</v>
      </c>
      <c r="H165" s="41" t="e">
        <f t="shared" si="38"/>
        <v>#REF!</v>
      </c>
      <c r="I165" s="41" t="e">
        <f t="shared" si="38"/>
        <v>#REF!</v>
      </c>
      <c r="J165" s="41">
        <f t="shared" si="38"/>
        <v>38.199999999999996</v>
      </c>
      <c r="K165" s="41">
        <f t="shared" si="38"/>
        <v>30.42</v>
      </c>
      <c r="L165" s="41">
        <f t="shared" si="38"/>
        <v>31.89</v>
      </c>
      <c r="M165" s="41">
        <f t="shared" si="38"/>
        <v>42.449999999999996</v>
      </c>
      <c r="N165" s="41">
        <f t="shared" si="38"/>
        <v>40.5</v>
      </c>
      <c r="O165" s="41">
        <f t="shared" si="38"/>
        <v>43.51</v>
      </c>
      <c r="P165" s="41">
        <f t="shared" si="38"/>
        <v>60.1</v>
      </c>
      <c r="Q165" s="41">
        <f t="shared" si="38"/>
        <v>55.9</v>
      </c>
      <c r="R165" s="41">
        <f t="shared" si="38"/>
        <v>53.11</v>
      </c>
      <c r="S165" s="49">
        <f t="shared" si="38"/>
        <v>63.91</v>
      </c>
      <c r="T165" s="49">
        <f t="shared" si="38"/>
        <v>59.18</v>
      </c>
      <c r="U165" s="49">
        <f t="shared" si="38"/>
        <v>57.54</v>
      </c>
      <c r="V165" s="49">
        <f t="shared" si="38"/>
        <v>54.709999999999994</v>
      </c>
      <c r="W165" s="49">
        <f t="shared" si="38"/>
        <v>53.98</v>
      </c>
      <c r="X165" s="49">
        <f t="shared" si="38"/>
        <v>55.26</v>
      </c>
      <c r="Y165" s="49">
        <f t="shared" si="38"/>
        <v>728.5</v>
      </c>
      <c r="Z165" s="49">
        <f t="shared" si="38"/>
        <v>63.75</v>
      </c>
      <c r="AA165" s="49">
        <f t="shared" si="38"/>
        <v>61.25</v>
      </c>
      <c r="AB165" s="49">
        <f t="shared" si="38"/>
        <v>62.190000000000005</v>
      </c>
      <c r="AC165" s="49">
        <f t="shared" si="38"/>
        <v>111.89</v>
      </c>
      <c r="AD165" s="49">
        <f t="shared" si="38"/>
        <v>65.79999999999998</v>
      </c>
      <c r="AE165" s="49">
        <f t="shared" si="38"/>
        <v>69.03999999999999</v>
      </c>
      <c r="AF165" s="49">
        <f>SUM(AF145,AF149,AF151,AF155,AF159,AF164)</f>
        <v>121.85000000000001</v>
      </c>
      <c r="AG165" s="49"/>
    </row>
    <row r="166" spans="1:33" ht="13.5" thickBot="1">
      <c r="A166" s="1"/>
      <c r="B166" s="11"/>
      <c r="C166" s="41"/>
      <c r="D166" s="41"/>
      <c r="E166" s="41"/>
      <c r="F166" s="41"/>
      <c r="G166" s="41"/>
      <c r="H166" s="41"/>
      <c r="I166" s="41"/>
      <c r="J166" s="41"/>
      <c r="K166" s="41"/>
      <c r="L166" s="41"/>
      <c r="M166" s="41"/>
      <c r="N166" s="41"/>
      <c r="O166" s="41"/>
      <c r="P166" s="41"/>
      <c r="Q166" s="41"/>
      <c r="R166" s="41"/>
      <c r="S166" s="49"/>
      <c r="T166" s="49"/>
      <c r="U166" s="49"/>
      <c r="V166" s="49"/>
      <c r="W166" s="49"/>
      <c r="X166" s="49"/>
      <c r="Y166" s="49"/>
      <c r="Z166" s="49"/>
      <c r="AA166" s="49"/>
      <c r="AB166" s="49"/>
      <c r="AC166" s="49"/>
      <c r="AD166" s="49"/>
      <c r="AE166" s="51"/>
      <c r="AF166" s="74"/>
      <c r="AG166" s="81"/>
    </row>
    <row r="167" spans="1:33" ht="13.5" thickBot="1">
      <c r="A167" s="109" t="s">
        <v>22</v>
      </c>
      <c r="B167" s="110" t="s">
        <v>183</v>
      </c>
      <c r="C167" s="41"/>
      <c r="D167" s="41"/>
      <c r="E167" s="41"/>
      <c r="F167" s="41"/>
      <c r="G167" s="41"/>
      <c r="H167" s="41"/>
      <c r="I167" s="41"/>
      <c r="J167" s="41"/>
      <c r="K167" s="41"/>
      <c r="L167" s="41"/>
      <c r="M167" s="41"/>
      <c r="N167" s="41"/>
      <c r="O167" s="41"/>
      <c r="P167" s="41"/>
      <c r="Q167" s="41"/>
      <c r="R167" s="41"/>
      <c r="S167" s="49"/>
      <c r="T167" s="49"/>
      <c r="U167" s="49"/>
      <c r="V167" s="49"/>
      <c r="W167" s="49"/>
      <c r="X167" s="49"/>
      <c r="Y167" s="49"/>
      <c r="Z167" s="49"/>
      <c r="AA167" s="49"/>
      <c r="AB167" s="49"/>
      <c r="AC167" s="49"/>
      <c r="AD167" s="49"/>
      <c r="AE167" s="51"/>
      <c r="AF167" s="74"/>
      <c r="AG167" s="81"/>
    </row>
    <row r="168" spans="1:33" ht="13.5" thickBot="1">
      <c r="A168" s="106" t="s">
        <v>24</v>
      </c>
      <c r="B168" s="107" t="s">
        <v>68</v>
      </c>
      <c r="C168" s="41"/>
      <c r="D168" s="41"/>
      <c r="E168" s="41"/>
      <c r="F168" s="41"/>
      <c r="G168" s="41"/>
      <c r="H168" s="41"/>
      <c r="I168" s="41"/>
      <c r="J168" s="41"/>
      <c r="K168" s="41"/>
      <c r="L168" s="41"/>
      <c r="M168" s="41"/>
      <c r="N168" s="41"/>
      <c r="O168" s="41"/>
      <c r="P168" s="41"/>
      <c r="Q168" s="41"/>
      <c r="R168" s="41"/>
      <c r="S168" s="49"/>
      <c r="T168" s="49"/>
      <c r="U168" s="49"/>
      <c r="V168" s="49"/>
      <c r="W168" s="49"/>
      <c r="X168" s="49"/>
      <c r="Y168" s="49"/>
      <c r="Z168" s="49"/>
      <c r="AA168" s="49"/>
      <c r="AB168" s="49"/>
      <c r="AC168" s="49"/>
      <c r="AD168" s="49"/>
      <c r="AE168" s="51"/>
      <c r="AF168" s="74"/>
      <c r="AG168" s="81"/>
    </row>
    <row r="169" spans="1:33" ht="14.25" customHeight="1" thickBot="1">
      <c r="A169" s="105">
        <v>1</v>
      </c>
      <c r="B169" s="100" t="s">
        <v>184</v>
      </c>
      <c r="C169" s="14">
        <v>4.5</v>
      </c>
      <c r="D169" s="14">
        <v>4.5</v>
      </c>
      <c r="E169" s="14">
        <v>4.91</v>
      </c>
      <c r="F169" s="14">
        <v>50</v>
      </c>
      <c r="G169" s="14">
        <f>J169+M169+P169+S169+V169</f>
        <v>45</v>
      </c>
      <c r="H169" s="14">
        <f aca="true" t="shared" si="39" ref="H169:I171">+K169+N169+Q169+T169+W169</f>
        <v>37.03</v>
      </c>
      <c r="I169" s="14">
        <f t="shared" si="39"/>
        <v>36.510000000000005</v>
      </c>
      <c r="J169" s="14">
        <v>6</v>
      </c>
      <c r="K169" s="8">
        <v>6</v>
      </c>
      <c r="L169" s="8">
        <v>6.8</v>
      </c>
      <c r="M169" s="8">
        <v>10</v>
      </c>
      <c r="N169" s="8">
        <v>10</v>
      </c>
      <c r="O169" s="8">
        <v>10</v>
      </c>
      <c r="P169" s="8">
        <v>10</v>
      </c>
      <c r="Q169" s="8">
        <v>5.3</v>
      </c>
      <c r="R169" s="15">
        <v>3.8</v>
      </c>
      <c r="S169" s="74">
        <v>10</v>
      </c>
      <c r="T169" s="74">
        <v>8.44</v>
      </c>
      <c r="U169" s="76">
        <v>8.85</v>
      </c>
      <c r="V169" s="75">
        <v>9</v>
      </c>
      <c r="W169" s="75">
        <v>7.29</v>
      </c>
      <c r="X169" s="77">
        <v>7.06</v>
      </c>
      <c r="Y169" s="77">
        <v>60</v>
      </c>
      <c r="Z169" s="51">
        <v>8</v>
      </c>
      <c r="AA169" s="51">
        <v>8</v>
      </c>
      <c r="AB169" s="51">
        <v>6.66</v>
      </c>
      <c r="AC169" s="51">
        <v>8.4</v>
      </c>
      <c r="AD169" s="51">
        <v>9</v>
      </c>
      <c r="AE169" s="51">
        <v>8.69</v>
      </c>
      <c r="AF169" s="74">
        <v>10</v>
      </c>
      <c r="AG169" s="81"/>
    </row>
    <row r="170" spans="1:33" ht="14.25" customHeight="1" thickBot="1">
      <c r="A170" s="105">
        <v>2</v>
      </c>
      <c r="B170" s="100" t="s">
        <v>185</v>
      </c>
      <c r="C170" s="14">
        <v>2.6</v>
      </c>
      <c r="D170" s="14">
        <v>2.6</v>
      </c>
      <c r="E170" s="14">
        <v>2.07</v>
      </c>
      <c r="F170" s="14">
        <v>40</v>
      </c>
      <c r="G170" s="14">
        <f>J170+M170+P170+S170+V170</f>
        <v>22.259999999999998</v>
      </c>
      <c r="H170" s="14">
        <f t="shared" si="39"/>
        <v>54.7</v>
      </c>
      <c r="I170" s="14">
        <f t="shared" si="39"/>
        <v>58.53</v>
      </c>
      <c r="J170" s="14">
        <v>3.5</v>
      </c>
      <c r="K170" s="8">
        <v>23.5</v>
      </c>
      <c r="L170" s="8">
        <v>22.45</v>
      </c>
      <c r="M170" s="8">
        <v>4</v>
      </c>
      <c r="N170" s="8">
        <v>7.3</v>
      </c>
      <c r="O170" s="8">
        <v>9.2</v>
      </c>
      <c r="P170" s="8">
        <v>4</v>
      </c>
      <c r="Q170" s="8">
        <v>9.8</v>
      </c>
      <c r="R170" s="15">
        <v>14.3</v>
      </c>
      <c r="S170" s="74">
        <v>5.26</v>
      </c>
      <c r="T170" s="74">
        <v>8.6</v>
      </c>
      <c r="U170" s="76">
        <v>8.6</v>
      </c>
      <c r="V170" s="75">
        <v>5.5</v>
      </c>
      <c r="W170" s="75">
        <v>5.5</v>
      </c>
      <c r="X170" s="77">
        <v>3.98</v>
      </c>
      <c r="Y170" s="77">
        <v>76</v>
      </c>
      <c r="Z170" s="51">
        <v>5.75</v>
      </c>
      <c r="AA170" s="51">
        <v>5.75</v>
      </c>
      <c r="AB170" s="51">
        <v>7.9</v>
      </c>
      <c r="AC170" s="51">
        <v>156</v>
      </c>
      <c r="AD170" s="51">
        <v>175</v>
      </c>
      <c r="AE170" s="51">
        <v>174.16</v>
      </c>
      <c r="AF170" s="74">
        <v>0.01</v>
      </c>
      <c r="AG170" s="81"/>
    </row>
    <row r="171" spans="1:33" ht="15.75" customHeight="1" thickBot="1">
      <c r="A171" s="105">
        <v>5</v>
      </c>
      <c r="B171" s="100" t="s">
        <v>186</v>
      </c>
      <c r="C171" s="14">
        <v>3</v>
      </c>
      <c r="D171" s="14">
        <v>2.6</v>
      </c>
      <c r="E171" s="14">
        <v>2.54</v>
      </c>
      <c r="F171" s="14">
        <v>19</v>
      </c>
      <c r="G171" s="14">
        <f>J171+M171+P171+S171+V171</f>
        <v>27</v>
      </c>
      <c r="H171" s="14">
        <f t="shared" si="39"/>
        <v>25.200000000000003</v>
      </c>
      <c r="I171" s="14">
        <f t="shared" si="39"/>
        <v>24.990000000000002</v>
      </c>
      <c r="J171" s="14">
        <v>4</v>
      </c>
      <c r="K171" s="8">
        <v>4</v>
      </c>
      <c r="L171" s="8">
        <v>4.47</v>
      </c>
      <c r="M171" s="8">
        <v>4.5</v>
      </c>
      <c r="N171" s="8">
        <v>4.5</v>
      </c>
      <c r="O171" s="8">
        <v>5.05</v>
      </c>
      <c r="P171" s="8">
        <v>6</v>
      </c>
      <c r="Q171" s="8">
        <v>5.6</v>
      </c>
      <c r="R171" s="15">
        <v>5.78</v>
      </c>
      <c r="S171" s="74">
        <v>6.5</v>
      </c>
      <c r="T171" s="74">
        <v>5.5</v>
      </c>
      <c r="U171" s="76">
        <v>5.25</v>
      </c>
      <c r="V171" s="75">
        <v>6</v>
      </c>
      <c r="W171" s="75">
        <v>5.6</v>
      </c>
      <c r="X171" s="77">
        <v>4.44</v>
      </c>
      <c r="Y171" s="77">
        <v>35</v>
      </c>
      <c r="Z171" s="51">
        <v>6</v>
      </c>
      <c r="AA171" s="51">
        <v>6</v>
      </c>
      <c r="AB171" s="51">
        <v>6.5</v>
      </c>
      <c r="AC171" s="51">
        <v>6.3</v>
      </c>
      <c r="AD171" s="51">
        <v>5.2</v>
      </c>
      <c r="AE171" s="51">
        <v>4.54</v>
      </c>
      <c r="AF171" s="74">
        <v>7</v>
      </c>
      <c r="AG171" s="81"/>
    </row>
    <row r="172" spans="1:33" ht="15.75" customHeight="1" thickBot="1">
      <c r="A172" s="105"/>
      <c r="B172" s="107" t="s">
        <v>78</v>
      </c>
      <c r="C172" s="43">
        <f>SUM(C169:C171)</f>
        <v>10.1</v>
      </c>
      <c r="D172" s="43">
        <f aca="true" t="shared" si="40" ref="D172:AF172">SUM(D169:D171)</f>
        <v>9.7</v>
      </c>
      <c r="E172" s="43">
        <f t="shared" si="40"/>
        <v>9.52</v>
      </c>
      <c r="F172" s="43">
        <f t="shared" si="40"/>
        <v>109</v>
      </c>
      <c r="G172" s="43">
        <f t="shared" si="40"/>
        <v>94.25999999999999</v>
      </c>
      <c r="H172" s="43">
        <f t="shared" si="40"/>
        <v>116.93</v>
      </c>
      <c r="I172" s="43">
        <f t="shared" si="40"/>
        <v>120.03</v>
      </c>
      <c r="J172" s="43">
        <f t="shared" si="40"/>
        <v>13.5</v>
      </c>
      <c r="K172" s="43">
        <f t="shared" si="40"/>
        <v>33.5</v>
      </c>
      <c r="L172" s="43">
        <f t="shared" si="40"/>
        <v>33.72</v>
      </c>
      <c r="M172" s="43">
        <f t="shared" si="40"/>
        <v>18.5</v>
      </c>
      <c r="N172" s="43">
        <f t="shared" si="40"/>
        <v>21.8</v>
      </c>
      <c r="O172" s="43">
        <f t="shared" si="40"/>
        <v>24.25</v>
      </c>
      <c r="P172" s="43">
        <f t="shared" si="40"/>
        <v>20</v>
      </c>
      <c r="Q172" s="43">
        <f t="shared" si="40"/>
        <v>20.700000000000003</v>
      </c>
      <c r="R172" s="43">
        <f t="shared" si="40"/>
        <v>23.880000000000003</v>
      </c>
      <c r="S172" s="47">
        <f t="shared" si="40"/>
        <v>21.759999999999998</v>
      </c>
      <c r="T172" s="47">
        <f t="shared" si="40"/>
        <v>22.54</v>
      </c>
      <c r="U172" s="47">
        <f t="shared" si="40"/>
        <v>22.7</v>
      </c>
      <c r="V172" s="47">
        <f t="shared" si="40"/>
        <v>20.5</v>
      </c>
      <c r="W172" s="47">
        <f t="shared" si="40"/>
        <v>18.39</v>
      </c>
      <c r="X172" s="47">
        <f t="shared" si="40"/>
        <v>15.48</v>
      </c>
      <c r="Y172" s="47">
        <f t="shared" si="40"/>
        <v>171</v>
      </c>
      <c r="Z172" s="47">
        <f t="shared" si="40"/>
        <v>19.75</v>
      </c>
      <c r="AA172" s="47">
        <f t="shared" si="40"/>
        <v>19.75</v>
      </c>
      <c r="AB172" s="49">
        <f t="shared" si="40"/>
        <v>21.060000000000002</v>
      </c>
      <c r="AC172" s="49">
        <f t="shared" si="40"/>
        <v>170.70000000000002</v>
      </c>
      <c r="AD172" s="49">
        <f t="shared" si="40"/>
        <v>189.2</v>
      </c>
      <c r="AE172" s="49">
        <f t="shared" si="40"/>
        <v>187.39</v>
      </c>
      <c r="AF172" s="47">
        <f t="shared" si="40"/>
        <v>17.009999999999998</v>
      </c>
      <c r="AG172" s="47"/>
    </row>
    <row r="173" spans="1:33" ht="15.75" customHeight="1" thickBot="1">
      <c r="A173" s="106" t="s">
        <v>108</v>
      </c>
      <c r="B173" s="107" t="s">
        <v>176</v>
      </c>
      <c r="C173" s="43"/>
      <c r="D173" s="43"/>
      <c r="E173" s="43"/>
      <c r="F173" s="43"/>
      <c r="G173" s="43"/>
      <c r="H173" s="43"/>
      <c r="I173" s="43"/>
      <c r="J173" s="43"/>
      <c r="K173" s="43"/>
      <c r="L173" s="43"/>
      <c r="M173" s="43"/>
      <c r="N173" s="43"/>
      <c r="O173" s="43"/>
      <c r="P173" s="43"/>
      <c r="Q173" s="43"/>
      <c r="R173" s="43"/>
      <c r="S173" s="47"/>
      <c r="T173" s="47"/>
      <c r="U173" s="47"/>
      <c r="V173" s="47"/>
      <c r="W173" s="47"/>
      <c r="X173" s="47"/>
      <c r="Y173" s="47"/>
      <c r="Z173" s="47"/>
      <c r="AA173" s="47"/>
      <c r="AB173" s="49"/>
      <c r="AC173" s="49"/>
      <c r="AD173" s="49"/>
      <c r="AE173" s="51"/>
      <c r="AF173" s="74"/>
      <c r="AG173" s="81"/>
    </row>
    <row r="174" spans="1:33" ht="28.5" customHeight="1" thickBot="1">
      <c r="A174" s="111">
        <v>1</v>
      </c>
      <c r="B174" s="99" t="s">
        <v>233</v>
      </c>
      <c r="C174" s="7"/>
      <c r="D174" s="7"/>
      <c r="E174" s="7"/>
      <c r="F174" s="7"/>
      <c r="G174" s="14">
        <f>J174+M174+P174+S174+V174</f>
        <v>8</v>
      </c>
      <c r="H174" s="14">
        <f>+K174+N174+Q174+T174+W174</f>
        <v>7</v>
      </c>
      <c r="I174" s="14">
        <f>+L174+O174+R174+U174+X174</f>
        <v>7</v>
      </c>
      <c r="J174" s="7"/>
      <c r="K174" s="7"/>
      <c r="L174" s="7"/>
      <c r="M174" s="7"/>
      <c r="N174" s="7"/>
      <c r="O174" s="7"/>
      <c r="P174" s="7"/>
      <c r="Q174" s="9"/>
      <c r="R174" s="15"/>
      <c r="S174" s="74">
        <v>5</v>
      </c>
      <c r="T174" s="74">
        <v>4</v>
      </c>
      <c r="U174" s="76">
        <v>4</v>
      </c>
      <c r="V174" s="75">
        <v>3</v>
      </c>
      <c r="W174" s="75">
        <v>3</v>
      </c>
      <c r="X174" s="77">
        <v>3</v>
      </c>
      <c r="Y174" s="77">
        <v>130</v>
      </c>
      <c r="Z174" s="51">
        <v>2</v>
      </c>
      <c r="AA174" s="51">
        <v>2</v>
      </c>
      <c r="AB174" s="51">
        <v>2</v>
      </c>
      <c r="AC174" s="51">
        <v>45</v>
      </c>
      <c r="AD174" s="51">
        <v>15</v>
      </c>
      <c r="AE174" s="51">
        <v>14.77</v>
      </c>
      <c r="AF174" s="74">
        <v>60</v>
      </c>
      <c r="AG174" s="81"/>
    </row>
    <row r="175" spans="1:33" ht="14.25" customHeight="1" thickBot="1">
      <c r="A175" s="106" t="s">
        <v>117</v>
      </c>
      <c r="B175" s="107" t="s">
        <v>153</v>
      </c>
      <c r="C175" s="7"/>
      <c r="D175" s="7"/>
      <c r="E175" s="7"/>
      <c r="F175" s="7"/>
      <c r="G175" s="14"/>
      <c r="H175" s="14"/>
      <c r="I175" s="14"/>
      <c r="J175" s="7"/>
      <c r="K175" s="7"/>
      <c r="L175" s="7"/>
      <c r="M175" s="7"/>
      <c r="N175" s="7"/>
      <c r="O175" s="7"/>
      <c r="P175" s="7"/>
      <c r="Q175" s="9"/>
      <c r="R175" s="15"/>
      <c r="S175" s="74"/>
      <c r="T175" s="74"/>
      <c r="U175" s="76"/>
      <c r="V175" s="75"/>
      <c r="W175" s="75"/>
      <c r="X175" s="77"/>
      <c r="Y175" s="77"/>
      <c r="Z175" s="51"/>
      <c r="AA175" s="51"/>
      <c r="AB175" s="51"/>
      <c r="AC175" s="51"/>
      <c r="AD175" s="51"/>
      <c r="AE175" s="51"/>
      <c r="AF175" s="74"/>
      <c r="AG175" s="81"/>
    </row>
    <row r="176" spans="1:33" ht="15.75" customHeight="1" thickBot="1">
      <c r="A176" s="105">
        <v>1</v>
      </c>
      <c r="B176" s="100" t="s">
        <v>187</v>
      </c>
      <c r="C176" s="17"/>
      <c r="D176" s="17"/>
      <c r="E176" s="17"/>
      <c r="F176" s="14">
        <v>6</v>
      </c>
      <c r="G176" s="14">
        <f>J176+M176+P176+S176+V176</f>
        <v>7.4</v>
      </c>
      <c r="H176" s="14">
        <f>+K176+N176+Q176+T176+W176</f>
        <v>7.300000000000001</v>
      </c>
      <c r="I176" s="14">
        <f>+L176+O176+R176+U176+X176</f>
        <v>6.23</v>
      </c>
      <c r="J176" s="18">
        <v>0.5</v>
      </c>
      <c r="K176" s="8">
        <v>0.5</v>
      </c>
      <c r="L176" s="8">
        <v>0.48</v>
      </c>
      <c r="M176" s="8">
        <v>5.5</v>
      </c>
      <c r="N176" s="8">
        <v>5.5</v>
      </c>
      <c r="O176" s="8">
        <v>5.5</v>
      </c>
      <c r="P176" s="8">
        <v>0.5</v>
      </c>
      <c r="Q176" s="8">
        <v>0.4</v>
      </c>
      <c r="R176" s="15">
        <v>0.25</v>
      </c>
      <c r="S176" s="74">
        <v>0.5</v>
      </c>
      <c r="T176" s="74">
        <v>0.5</v>
      </c>
      <c r="U176" s="76">
        <v>0</v>
      </c>
      <c r="V176" s="75">
        <v>0.4</v>
      </c>
      <c r="W176" s="75">
        <v>0.4</v>
      </c>
      <c r="X176" s="77"/>
      <c r="Y176" s="77">
        <v>1</v>
      </c>
      <c r="Z176" s="51">
        <v>0.4</v>
      </c>
      <c r="AA176" s="51">
        <v>0.4</v>
      </c>
      <c r="AB176" s="51"/>
      <c r="AC176" s="51">
        <v>0.1</v>
      </c>
      <c r="AD176" s="51">
        <v>0.01</v>
      </c>
      <c r="AE176" s="51"/>
      <c r="AF176" s="74">
        <v>0.01</v>
      </c>
      <c r="AG176" s="81"/>
    </row>
    <row r="177" spans="1:33" ht="15.75" customHeight="1" thickBot="1">
      <c r="A177" s="106" t="s">
        <v>120</v>
      </c>
      <c r="B177" s="107" t="s">
        <v>234</v>
      </c>
      <c r="C177" s="17"/>
      <c r="D177" s="17"/>
      <c r="E177" s="17"/>
      <c r="F177" s="14"/>
      <c r="G177" s="14"/>
      <c r="H177" s="14"/>
      <c r="I177" s="14"/>
      <c r="J177" s="18"/>
      <c r="K177" s="8"/>
      <c r="L177" s="8"/>
      <c r="M177" s="8"/>
      <c r="N177" s="8"/>
      <c r="O177" s="8"/>
      <c r="P177" s="8"/>
      <c r="Q177" s="8"/>
      <c r="R177" s="15"/>
      <c r="S177" s="74"/>
      <c r="T177" s="74"/>
      <c r="U177" s="76"/>
      <c r="V177" s="75"/>
      <c r="W177" s="75"/>
      <c r="X177" s="77"/>
      <c r="Y177" s="77"/>
      <c r="Z177" s="51"/>
      <c r="AA177" s="51"/>
      <c r="AB177" s="51"/>
      <c r="AC177" s="51"/>
      <c r="AD177" s="51"/>
      <c r="AE177" s="51"/>
      <c r="AF177" s="74"/>
      <c r="AG177" s="81"/>
    </row>
    <row r="178" spans="1:33" ht="26.25" customHeight="1" thickBot="1">
      <c r="A178" s="105">
        <v>1</v>
      </c>
      <c r="B178" s="107" t="s">
        <v>235</v>
      </c>
      <c r="C178" s="17"/>
      <c r="D178" s="17"/>
      <c r="E178" s="17"/>
      <c r="F178" s="17"/>
      <c r="G178" s="14">
        <f>J178+M178+P178+S178+V178</f>
        <v>0</v>
      </c>
      <c r="H178" s="14">
        <f>+K178+N178+Q178+T178+W178</f>
        <v>30</v>
      </c>
      <c r="I178" s="14">
        <f>+L178+O178+R178+U178+X178</f>
        <v>30</v>
      </c>
      <c r="J178" s="18"/>
      <c r="K178" s="8">
        <v>30</v>
      </c>
      <c r="L178" s="8">
        <v>30</v>
      </c>
      <c r="M178" s="8"/>
      <c r="N178" s="8"/>
      <c r="O178" s="8"/>
      <c r="P178" s="8"/>
      <c r="Q178" s="8"/>
      <c r="R178" s="15"/>
      <c r="S178" s="74"/>
      <c r="T178" s="74">
        <v>0</v>
      </c>
      <c r="U178" s="76">
        <v>0</v>
      </c>
      <c r="V178" s="75">
        <v>0</v>
      </c>
      <c r="W178" s="75">
        <v>0</v>
      </c>
      <c r="X178" s="77"/>
      <c r="Y178" s="77">
        <v>10</v>
      </c>
      <c r="Z178" s="51">
        <v>0</v>
      </c>
      <c r="AA178" s="51"/>
      <c r="AB178" s="51"/>
      <c r="AC178" s="51">
        <v>9</v>
      </c>
      <c r="AD178" s="51">
        <v>24</v>
      </c>
      <c r="AE178" s="51">
        <v>24</v>
      </c>
      <c r="AF178" s="74">
        <v>0.01</v>
      </c>
      <c r="AG178" s="81"/>
    </row>
    <row r="179" spans="1:33" ht="15.75" customHeight="1" thickBot="1">
      <c r="A179" s="105">
        <v>2</v>
      </c>
      <c r="B179" s="100" t="s">
        <v>188</v>
      </c>
      <c r="C179" s="17"/>
      <c r="D179" s="17"/>
      <c r="E179" s="17"/>
      <c r="F179" s="17"/>
      <c r="G179" s="14"/>
      <c r="H179" s="14"/>
      <c r="I179" s="14"/>
      <c r="J179" s="18"/>
      <c r="K179" s="8"/>
      <c r="L179" s="8"/>
      <c r="M179" s="8"/>
      <c r="N179" s="8"/>
      <c r="O179" s="8"/>
      <c r="P179" s="8"/>
      <c r="Q179" s="8"/>
      <c r="R179" s="15"/>
      <c r="S179" s="74"/>
      <c r="T179" s="74"/>
      <c r="U179" s="76"/>
      <c r="V179" s="75"/>
      <c r="W179" s="75"/>
      <c r="X179" s="77"/>
      <c r="Y179" s="77"/>
      <c r="Z179" s="51"/>
      <c r="AA179" s="51"/>
      <c r="AB179" s="51"/>
      <c r="AC179" s="51">
        <v>90</v>
      </c>
      <c r="AD179" s="51">
        <v>98</v>
      </c>
      <c r="AE179" s="51">
        <v>91.25</v>
      </c>
      <c r="AF179" s="74">
        <v>90</v>
      </c>
      <c r="AG179" s="81"/>
    </row>
    <row r="180" spans="1:33" ht="27.75" customHeight="1" thickBot="1">
      <c r="A180" s="106" t="s">
        <v>24</v>
      </c>
      <c r="B180" s="100" t="s">
        <v>189</v>
      </c>
      <c r="C180" s="14">
        <v>24</v>
      </c>
      <c r="D180" s="14">
        <v>11</v>
      </c>
      <c r="E180" s="14">
        <v>11.69</v>
      </c>
      <c r="F180" s="14">
        <v>34</v>
      </c>
      <c r="G180" s="14">
        <f>J180+M180+P180+S180+V180</f>
        <v>56</v>
      </c>
      <c r="H180" s="14">
        <f>+K180+N180+Q180+T180+W180</f>
        <v>37</v>
      </c>
      <c r="I180" s="14">
        <f>+L180+O180+R180+U180+X180</f>
        <v>27.09</v>
      </c>
      <c r="J180" s="14">
        <v>19</v>
      </c>
      <c r="K180" s="8">
        <v>7.5</v>
      </c>
      <c r="L180" s="8">
        <v>4.93</v>
      </c>
      <c r="M180" s="8">
        <v>11.5</v>
      </c>
      <c r="N180" s="8">
        <v>11.5</v>
      </c>
      <c r="O180" s="8">
        <v>8.34</v>
      </c>
      <c r="P180" s="8">
        <v>11.5</v>
      </c>
      <c r="Q180" s="8">
        <v>7</v>
      </c>
      <c r="R180" s="15">
        <v>4.29</v>
      </c>
      <c r="S180" s="74">
        <v>8</v>
      </c>
      <c r="T180" s="74">
        <v>5</v>
      </c>
      <c r="U180" s="76">
        <v>3.53</v>
      </c>
      <c r="V180" s="75">
        <v>6</v>
      </c>
      <c r="W180" s="75">
        <v>6</v>
      </c>
      <c r="X180" s="77">
        <v>6</v>
      </c>
      <c r="Y180" s="145">
        <v>294.55</v>
      </c>
      <c r="Z180" s="51">
        <v>6</v>
      </c>
      <c r="AA180" s="51">
        <v>6</v>
      </c>
      <c r="AB180" s="51">
        <v>4.87</v>
      </c>
      <c r="AC180" s="51"/>
      <c r="AD180" s="51"/>
      <c r="AE180" s="51"/>
      <c r="AF180" s="74"/>
      <c r="AG180" s="81"/>
    </row>
    <row r="181" spans="1:33" ht="20.25" customHeight="1" thickBot="1">
      <c r="A181" s="106" t="s">
        <v>108</v>
      </c>
      <c r="B181" s="100" t="s">
        <v>190</v>
      </c>
      <c r="C181" s="7"/>
      <c r="D181" s="7"/>
      <c r="E181" s="7"/>
      <c r="F181" s="7"/>
      <c r="G181" s="14">
        <f>J181+M181+P181+S181+V181</f>
        <v>72</v>
      </c>
      <c r="H181" s="14">
        <f aca="true" t="shared" si="41" ref="H181:I183">+K181+N181+Q181+T181+W181</f>
        <v>69.45</v>
      </c>
      <c r="I181" s="14">
        <f t="shared" si="41"/>
        <v>57.25</v>
      </c>
      <c r="J181" s="7"/>
      <c r="K181" s="7"/>
      <c r="L181" s="7"/>
      <c r="M181" s="7"/>
      <c r="N181" s="7"/>
      <c r="O181" s="7"/>
      <c r="P181" s="7"/>
      <c r="Q181" s="8">
        <v>1</v>
      </c>
      <c r="R181" s="15">
        <v>1</v>
      </c>
      <c r="S181" s="74">
        <v>22</v>
      </c>
      <c r="T181" s="74">
        <v>18.45</v>
      </c>
      <c r="U181" s="76">
        <v>13.87</v>
      </c>
      <c r="V181" s="75">
        <v>50</v>
      </c>
      <c r="W181" s="75">
        <v>50</v>
      </c>
      <c r="X181" s="77">
        <v>42.38</v>
      </c>
      <c r="Y181" s="145"/>
      <c r="Z181" s="51">
        <v>30</v>
      </c>
      <c r="AA181" s="51">
        <v>20.2</v>
      </c>
      <c r="AB181" s="51">
        <v>11.87</v>
      </c>
      <c r="AC181" s="51"/>
      <c r="AD181" s="51"/>
      <c r="AE181" s="51"/>
      <c r="AF181" s="74"/>
      <c r="AG181" s="81"/>
    </row>
    <row r="182" spans="1:33" ht="20.25" customHeight="1" thickBot="1">
      <c r="A182" s="106" t="s">
        <v>117</v>
      </c>
      <c r="B182" s="100" t="s">
        <v>191</v>
      </c>
      <c r="C182" s="3"/>
      <c r="D182" s="3"/>
      <c r="E182" s="3"/>
      <c r="F182" s="3"/>
      <c r="G182" s="14">
        <f>J182+M182+P182+S182+V182</f>
        <v>28</v>
      </c>
      <c r="H182" s="14">
        <f t="shared" si="41"/>
        <v>33</v>
      </c>
      <c r="I182" s="14">
        <f t="shared" si="41"/>
        <v>37.54</v>
      </c>
      <c r="J182" s="3"/>
      <c r="K182" s="3"/>
      <c r="L182" s="3"/>
      <c r="M182" s="3"/>
      <c r="N182" s="3"/>
      <c r="O182" s="3"/>
      <c r="P182" s="3"/>
      <c r="Q182" s="3"/>
      <c r="R182" s="15"/>
      <c r="S182" s="74">
        <v>8</v>
      </c>
      <c r="T182" s="74">
        <v>8</v>
      </c>
      <c r="U182" s="76">
        <v>12.4</v>
      </c>
      <c r="V182" s="75">
        <v>20</v>
      </c>
      <c r="W182" s="75">
        <v>25</v>
      </c>
      <c r="X182" s="77">
        <v>25.14</v>
      </c>
      <c r="Y182" s="145"/>
      <c r="Z182" s="51">
        <v>20</v>
      </c>
      <c r="AA182" s="51">
        <v>24.9</v>
      </c>
      <c r="AB182" s="51">
        <v>39.28</v>
      </c>
      <c r="AC182" s="51"/>
      <c r="AD182" s="51"/>
      <c r="AE182" s="51"/>
      <c r="AF182" s="74"/>
      <c r="AG182" s="81"/>
    </row>
    <row r="183" spans="1:33" ht="20.25" customHeight="1" thickBot="1">
      <c r="A183" s="106" t="s">
        <v>120</v>
      </c>
      <c r="B183" s="100" t="s">
        <v>192</v>
      </c>
      <c r="C183" s="3"/>
      <c r="D183" s="3"/>
      <c r="E183" s="3"/>
      <c r="F183" s="3"/>
      <c r="G183" s="14">
        <f>J183+M183+P183+S183+V183</f>
        <v>4</v>
      </c>
      <c r="H183" s="14">
        <f t="shared" si="41"/>
        <v>4</v>
      </c>
      <c r="I183" s="14">
        <f t="shared" si="41"/>
        <v>4</v>
      </c>
      <c r="J183" s="3"/>
      <c r="K183" s="3"/>
      <c r="L183" s="3"/>
      <c r="M183" s="3"/>
      <c r="N183" s="3"/>
      <c r="O183" s="3"/>
      <c r="P183" s="3"/>
      <c r="Q183" s="3"/>
      <c r="R183" s="15"/>
      <c r="S183" s="74">
        <v>2</v>
      </c>
      <c r="T183" s="74">
        <v>2</v>
      </c>
      <c r="U183" s="76">
        <v>2</v>
      </c>
      <c r="V183" s="75">
        <v>2</v>
      </c>
      <c r="W183" s="75">
        <v>2</v>
      </c>
      <c r="X183" s="77">
        <v>2</v>
      </c>
      <c r="Y183" s="145"/>
      <c r="Z183" s="51">
        <v>2</v>
      </c>
      <c r="AA183" s="51">
        <v>2</v>
      </c>
      <c r="AB183" s="51">
        <v>0.15</v>
      </c>
      <c r="AC183" s="51"/>
      <c r="AD183" s="51"/>
      <c r="AE183" s="51"/>
      <c r="AF183" s="74"/>
      <c r="AG183" s="81"/>
    </row>
    <row r="184" spans="1:33" ht="27.75" customHeight="1" thickBot="1">
      <c r="A184" s="106" t="s">
        <v>155</v>
      </c>
      <c r="B184" s="100" t="s">
        <v>236</v>
      </c>
      <c r="C184" s="3"/>
      <c r="D184" s="3"/>
      <c r="E184" s="3"/>
      <c r="F184" s="3"/>
      <c r="G184" s="14">
        <f>J184+M184+P184+S184+V184</f>
        <v>12</v>
      </c>
      <c r="H184" s="14">
        <f>+K184+N184+Q184+T184+W184</f>
        <v>11</v>
      </c>
      <c r="I184" s="14">
        <f>+L184+O184+R184+U184+X184</f>
        <v>9.5</v>
      </c>
      <c r="J184" s="3"/>
      <c r="K184" s="3"/>
      <c r="L184" s="3"/>
      <c r="M184" s="3"/>
      <c r="N184" s="3"/>
      <c r="O184" s="3"/>
      <c r="P184" s="3"/>
      <c r="Q184" s="3"/>
      <c r="R184" s="15"/>
      <c r="S184" s="74">
        <v>10</v>
      </c>
      <c r="T184" s="74">
        <v>9</v>
      </c>
      <c r="U184" s="76">
        <v>9</v>
      </c>
      <c r="V184" s="75">
        <v>2</v>
      </c>
      <c r="W184" s="75">
        <v>2</v>
      </c>
      <c r="X184" s="77">
        <v>0.5</v>
      </c>
      <c r="Y184" s="145"/>
      <c r="Z184" s="51">
        <v>2</v>
      </c>
      <c r="AA184" s="51">
        <v>2</v>
      </c>
      <c r="AB184" s="51">
        <v>1</v>
      </c>
      <c r="AC184" s="51"/>
      <c r="AD184" s="51"/>
      <c r="AE184" s="51"/>
      <c r="AF184" s="74"/>
      <c r="AG184" s="81"/>
    </row>
    <row r="185" spans="1:33" ht="13.5" thickBot="1">
      <c r="A185" s="106" t="s">
        <v>163</v>
      </c>
      <c r="B185" s="100" t="s">
        <v>193</v>
      </c>
      <c r="C185" s="17"/>
      <c r="D185" s="17"/>
      <c r="E185" s="17"/>
      <c r="F185" s="17"/>
      <c r="G185" s="14"/>
      <c r="H185" s="14"/>
      <c r="I185" s="14"/>
      <c r="J185" s="18"/>
      <c r="K185" s="8"/>
      <c r="L185" s="8"/>
      <c r="M185" s="8"/>
      <c r="N185" s="8"/>
      <c r="O185" s="8"/>
      <c r="P185" s="8"/>
      <c r="Q185" s="8"/>
      <c r="R185" s="15"/>
      <c r="S185" s="74"/>
      <c r="T185" s="74"/>
      <c r="U185" s="76"/>
      <c r="V185" s="75"/>
      <c r="W185" s="75"/>
      <c r="X185" s="77"/>
      <c r="Y185" s="77"/>
      <c r="Z185" s="51"/>
      <c r="AA185" s="51">
        <v>4.9</v>
      </c>
      <c r="AB185" s="51">
        <v>4.7</v>
      </c>
      <c r="AC185" s="51"/>
      <c r="AD185" s="51"/>
      <c r="AE185" s="51"/>
      <c r="AF185" s="74"/>
      <c r="AG185" s="81"/>
    </row>
    <row r="186" spans="1:33" ht="13.5" thickBot="1">
      <c r="A186" s="106">
        <v>3</v>
      </c>
      <c r="B186" s="100" t="s">
        <v>246</v>
      </c>
      <c r="C186" s="17"/>
      <c r="D186" s="17"/>
      <c r="E186" s="17"/>
      <c r="F186" s="17"/>
      <c r="G186" s="14"/>
      <c r="H186" s="14"/>
      <c r="I186" s="14"/>
      <c r="J186" s="18"/>
      <c r="K186" s="8"/>
      <c r="L186" s="8"/>
      <c r="M186" s="8"/>
      <c r="N186" s="8"/>
      <c r="O186" s="8"/>
      <c r="P186" s="8"/>
      <c r="Q186" s="8"/>
      <c r="R186" s="15"/>
      <c r="S186" s="74"/>
      <c r="T186" s="74"/>
      <c r="U186" s="76"/>
      <c r="V186" s="75"/>
      <c r="W186" s="75"/>
      <c r="X186" s="136"/>
      <c r="Y186" s="136"/>
      <c r="Z186" s="51"/>
      <c r="AA186" s="51"/>
      <c r="AB186" s="51"/>
      <c r="AC186" s="51"/>
      <c r="AD186" s="51"/>
      <c r="AE186" s="51"/>
      <c r="AF186" s="74"/>
      <c r="AG186" s="81"/>
    </row>
    <row r="187" spans="1:33" ht="13.5" thickBot="1">
      <c r="A187" s="106"/>
      <c r="B187" s="100" t="s">
        <v>247</v>
      </c>
      <c r="C187" s="17"/>
      <c r="D187" s="17"/>
      <c r="E187" s="17"/>
      <c r="F187" s="17"/>
      <c r="G187" s="14"/>
      <c r="H187" s="14"/>
      <c r="I187" s="14"/>
      <c r="J187" s="18"/>
      <c r="K187" s="8"/>
      <c r="L187" s="8"/>
      <c r="M187" s="8"/>
      <c r="N187" s="8"/>
      <c r="O187" s="8"/>
      <c r="P187" s="8"/>
      <c r="Q187" s="8"/>
      <c r="R187" s="15"/>
      <c r="S187" s="74"/>
      <c r="T187" s="74"/>
      <c r="U187" s="76"/>
      <c r="V187" s="75"/>
      <c r="W187" s="75"/>
      <c r="X187" s="136"/>
      <c r="Y187" s="136"/>
      <c r="Z187" s="51"/>
      <c r="AA187" s="51"/>
      <c r="AB187" s="51"/>
      <c r="AC187" s="51"/>
      <c r="AD187" s="51"/>
      <c r="AE187" s="51"/>
      <c r="AF187" s="74">
        <v>200</v>
      </c>
      <c r="AG187" s="81"/>
    </row>
    <row r="188" spans="1:33" ht="13.5" thickBot="1">
      <c r="A188" s="106"/>
      <c r="B188" s="107" t="s">
        <v>162</v>
      </c>
      <c r="C188" s="44">
        <f>SUM(C178:C185)</f>
        <v>24</v>
      </c>
      <c r="D188" s="44">
        <f aca="true" t="shared" si="42" ref="D188:AE188">SUM(D178:D185)</f>
        <v>11</v>
      </c>
      <c r="E188" s="44">
        <f t="shared" si="42"/>
        <v>11.69</v>
      </c>
      <c r="F188" s="44">
        <f t="shared" si="42"/>
        <v>34</v>
      </c>
      <c r="G188" s="44">
        <f t="shared" si="42"/>
        <v>172</v>
      </c>
      <c r="H188" s="44">
        <f t="shared" si="42"/>
        <v>184.45</v>
      </c>
      <c r="I188" s="44">
        <f t="shared" si="42"/>
        <v>165.38</v>
      </c>
      <c r="J188" s="44">
        <f t="shared" si="42"/>
        <v>19</v>
      </c>
      <c r="K188" s="44">
        <f t="shared" si="42"/>
        <v>37.5</v>
      </c>
      <c r="L188" s="44">
        <f t="shared" si="42"/>
        <v>34.93</v>
      </c>
      <c r="M188" s="44">
        <f t="shared" si="42"/>
        <v>11.5</v>
      </c>
      <c r="N188" s="44">
        <f t="shared" si="42"/>
        <v>11.5</v>
      </c>
      <c r="O188" s="44">
        <f t="shared" si="42"/>
        <v>8.34</v>
      </c>
      <c r="P188" s="44">
        <f t="shared" si="42"/>
        <v>11.5</v>
      </c>
      <c r="Q188" s="44">
        <f t="shared" si="42"/>
        <v>8</v>
      </c>
      <c r="R188" s="44">
        <f t="shared" si="42"/>
        <v>5.29</v>
      </c>
      <c r="S188" s="82">
        <f t="shared" si="42"/>
        <v>50</v>
      </c>
      <c r="T188" s="82">
        <f t="shared" si="42"/>
        <v>42.45</v>
      </c>
      <c r="U188" s="82">
        <f t="shared" si="42"/>
        <v>40.8</v>
      </c>
      <c r="V188" s="82">
        <f t="shared" si="42"/>
        <v>80</v>
      </c>
      <c r="W188" s="82">
        <f t="shared" si="42"/>
        <v>85</v>
      </c>
      <c r="X188" s="82">
        <f t="shared" si="42"/>
        <v>76.02000000000001</v>
      </c>
      <c r="Y188" s="82">
        <f t="shared" si="42"/>
        <v>304.55</v>
      </c>
      <c r="Z188" s="82">
        <f t="shared" si="42"/>
        <v>60</v>
      </c>
      <c r="AA188" s="82">
        <f t="shared" si="42"/>
        <v>59.99999999999999</v>
      </c>
      <c r="AB188" s="83">
        <f t="shared" si="42"/>
        <v>61.87</v>
      </c>
      <c r="AC188" s="83">
        <f t="shared" si="42"/>
        <v>99</v>
      </c>
      <c r="AD188" s="83">
        <f t="shared" si="42"/>
        <v>122</v>
      </c>
      <c r="AE188" s="83">
        <f t="shared" si="42"/>
        <v>115.25</v>
      </c>
      <c r="AF188" s="82">
        <f>SUM(AF178:AF185,AF187)</f>
        <v>290.01</v>
      </c>
      <c r="AG188" s="82"/>
    </row>
    <row r="189" spans="1:33" ht="13.5" thickBot="1">
      <c r="A189" s="106"/>
      <c r="B189" s="107" t="s">
        <v>194</v>
      </c>
      <c r="C189" s="44">
        <f>SUM(C172,C174,C176,C188)</f>
        <v>34.1</v>
      </c>
      <c r="D189" s="44">
        <f aca="true" t="shared" si="43" ref="D189:AE189">SUM(D172,D174,D176,D188)</f>
        <v>20.7</v>
      </c>
      <c r="E189" s="44">
        <f t="shared" si="43"/>
        <v>21.21</v>
      </c>
      <c r="F189" s="44">
        <f t="shared" si="43"/>
        <v>149</v>
      </c>
      <c r="G189" s="44">
        <f t="shared" si="43"/>
        <v>281.65999999999997</v>
      </c>
      <c r="H189" s="44">
        <f t="shared" si="43"/>
        <v>315.68</v>
      </c>
      <c r="I189" s="44">
        <f t="shared" si="43"/>
        <v>298.64</v>
      </c>
      <c r="J189" s="44">
        <f t="shared" si="43"/>
        <v>33</v>
      </c>
      <c r="K189" s="44">
        <f t="shared" si="43"/>
        <v>71.5</v>
      </c>
      <c r="L189" s="44">
        <f t="shared" si="43"/>
        <v>69.13</v>
      </c>
      <c r="M189" s="44">
        <f t="shared" si="43"/>
        <v>35.5</v>
      </c>
      <c r="N189" s="44">
        <f t="shared" si="43"/>
        <v>38.8</v>
      </c>
      <c r="O189" s="44">
        <f t="shared" si="43"/>
        <v>38.09</v>
      </c>
      <c r="P189" s="44">
        <f t="shared" si="43"/>
        <v>32</v>
      </c>
      <c r="Q189" s="44">
        <f t="shared" si="43"/>
        <v>29.1</v>
      </c>
      <c r="R189" s="44">
        <f t="shared" si="43"/>
        <v>29.42</v>
      </c>
      <c r="S189" s="82">
        <f t="shared" si="43"/>
        <v>77.25999999999999</v>
      </c>
      <c r="T189" s="82">
        <f t="shared" si="43"/>
        <v>69.49000000000001</v>
      </c>
      <c r="U189" s="82">
        <f t="shared" si="43"/>
        <v>67.5</v>
      </c>
      <c r="V189" s="82">
        <f t="shared" si="43"/>
        <v>103.9</v>
      </c>
      <c r="W189" s="82">
        <f t="shared" si="43"/>
        <v>106.78999999999999</v>
      </c>
      <c r="X189" s="82">
        <f t="shared" si="43"/>
        <v>94.50000000000001</v>
      </c>
      <c r="Y189" s="82">
        <f t="shared" si="43"/>
        <v>606.55</v>
      </c>
      <c r="Z189" s="82">
        <f t="shared" si="43"/>
        <v>82.15</v>
      </c>
      <c r="AA189" s="82">
        <f t="shared" si="43"/>
        <v>82.14999999999999</v>
      </c>
      <c r="AB189" s="83">
        <f t="shared" si="43"/>
        <v>84.93</v>
      </c>
      <c r="AC189" s="83">
        <f t="shared" si="43"/>
        <v>314.8</v>
      </c>
      <c r="AD189" s="83">
        <f t="shared" si="43"/>
        <v>326.21</v>
      </c>
      <c r="AE189" s="83">
        <f t="shared" si="43"/>
        <v>317.40999999999997</v>
      </c>
      <c r="AF189" s="82">
        <f>SUM(AF172,AF174,AF176,AF188)</f>
        <v>367.03</v>
      </c>
      <c r="AG189" s="82"/>
    </row>
    <row r="190" spans="1:33" ht="13.5" thickBot="1">
      <c r="A190" s="1"/>
      <c r="B190" s="6"/>
      <c r="C190" s="44"/>
      <c r="D190" s="44"/>
      <c r="E190" s="44"/>
      <c r="F190" s="44"/>
      <c r="G190" s="44"/>
      <c r="H190" s="44"/>
      <c r="I190" s="44"/>
      <c r="J190" s="44"/>
      <c r="K190" s="44"/>
      <c r="L190" s="44"/>
      <c r="M190" s="44"/>
      <c r="N190" s="44"/>
      <c r="O190" s="44"/>
      <c r="P190" s="44"/>
      <c r="Q190" s="44"/>
      <c r="R190" s="44"/>
      <c r="S190" s="82"/>
      <c r="T190" s="82"/>
      <c r="U190" s="82"/>
      <c r="V190" s="82"/>
      <c r="W190" s="82"/>
      <c r="X190" s="82"/>
      <c r="Y190" s="82"/>
      <c r="Z190" s="82"/>
      <c r="AA190" s="82"/>
      <c r="AB190" s="83"/>
      <c r="AC190" s="83"/>
      <c r="AD190" s="83"/>
      <c r="AE190" s="51"/>
      <c r="AF190" s="74"/>
      <c r="AG190" s="81"/>
    </row>
    <row r="191" spans="1:33" ht="13.5" thickBot="1">
      <c r="A191" s="109" t="s">
        <v>23</v>
      </c>
      <c r="B191" s="110" t="s">
        <v>195</v>
      </c>
      <c r="C191" s="44"/>
      <c r="D191" s="44"/>
      <c r="E191" s="44"/>
      <c r="F191" s="44"/>
      <c r="G191" s="44"/>
      <c r="H191" s="44"/>
      <c r="I191" s="44"/>
      <c r="J191" s="44"/>
      <c r="K191" s="44"/>
      <c r="L191" s="44"/>
      <c r="M191" s="44"/>
      <c r="N191" s="44"/>
      <c r="O191" s="44"/>
      <c r="P191" s="44"/>
      <c r="Q191" s="44"/>
      <c r="R191" s="44"/>
      <c r="S191" s="82"/>
      <c r="T191" s="82"/>
      <c r="U191" s="82"/>
      <c r="V191" s="82"/>
      <c r="W191" s="82"/>
      <c r="X191" s="82"/>
      <c r="Y191" s="82"/>
      <c r="Z191" s="82"/>
      <c r="AA191" s="82"/>
      <c r="AB191" s="83"/>
      <c r="AC191" s="83"/>
      <c r="AD191" s="83"/>
      <c r="AE191" s="51"/>
      <c r="AF191" s="74"/>
      <c r="AG191" s="81"/>
    </row>
    <row r="192" spans="1:33" ht="13.5" thickBot="1">
      <c r="A192" s="106" t="s">
        <v>24</v>
      </c>
      <c r="B192" s="107" t="s">
        <v>237</v>
      </c>
      <c r="C192" s="44"/>
      <c r="D192" s="44"/>
      <c r="E192" s="44"/>
      <c r="F192" s="44"/>
      <c r="G192" s="44"/>
      <c r="H192" s="44"/>
      <c r="I192" s="44"/>
      <c r="J192" s="44"/>
      <c r="K192" s="44"/>
      <c r="L192" s="44"/>
      <c r="M192" s="44"/>
      <c r="N192" s="44"/>
      <c r="O192" s="44"/>
      <c r="P192" s="44"/>
      <c r="Q192" s="44"/>
      <c r="R192" s="44"/>
      <c r="S192" s="82"/>
      <c r="T192" s="82"/>
      <c r="U192" s="82"/>
      <c r="V192" s="82"/>
      <c r="W192" s="82"/>
      <c r="X192" s="82"/>
      <c r="Y192" s="82"/>
      <c r="Z192" s="82"/>
      <c r="AA192" s="82"/>
      <c r="AB192" s="83"/>
      <c r="AC192" s="83"/>
      <c r="AD192" s="83"/>
      <c r="AE192" s="51"/>
      <c r="AF192" s="74"/>
      <c r="AG192" s="81"/>
    </row>
    <row r="193" spans="1:33" ht="27.75" customHeight="1" thickBot="1">
      <c r="A193" s="105">
        <v>1</v>
      </c>
      <c r="B193" s="100" t="s">
        <v>196</v>
      </c>
      <c r="C193" s="16"/>
      <c r="D193" s="16"/>
      <c r="E193" s="16"/>
      <c r="F193" s="16"/>
      <c r="G193" s="14">
        <f>J193+M193+P193+S193+V193</f>
        <v>4</v>
      </c>
      <c r="H193" s="14">
        <f>+K193+N193+Q193+T193+W193</f>
        <v>4</v>
      </c>
      <c r="I193" s="14">
        <f>+L193+O193+R193+U193+X193</f>
        <v>3.35</v>
      </c>
      <c r="J193" s="16"/>
      <c r="K193" s="8"/>
      <c r="L193" s="8"/>
      <c r="M193" s="8"/>
      <c r="N193" s="8"/>
      <c r="O193" s="8"/>
      <c r="P193" s="8">
        <v>0</v>
      </c>
      <c r="Q193" s="8"/>
      <c r="R193" s="15"/>
      <c r="S193" s="74"/>
      <c r="T193" s="74"/>
      <c r="U193" s="75">
        <v>0</v>
      </c>
      <c r="V193" s="75">
        <v>4</v>
      </c>
      <c r="W193" s="75">
        <v>4</v>
      </c>
      <c r="X193" s="51">
        <v>3.35</v>
      </c>
      <c r="Y193" s="51">
        <v>36</v>
      </c>
      <c r="Z193" s="51">
        <v>5</v>
      </c>
      <c r="AA193" s="51">
        <v>5</v>
      </c>
      <c r="AB193" s="51">
        <v>2.44</v>
      </c>
      <c r="AC193" s="51">
        <v>5</v>
      </c>
      <c r="AD193" s="51">
        <v>4</v>
      </c>
      <c r="AE193" s="51">
        <v>3.94</v>
      </c>
      <c r="AF193" s="74">
        <v>5</v>
      </c>
      <c r="AG193" s="81"/>
    </row>
    <row r="194" spans="1:33" ht="17.25" customHeight="1">
      <c r="A194" s="1">
        <v>2</v>
      </c>
      <c r="B194" s="116" t="s">
        <v>238</v>
      </c>
      <c r="C194" s="16"/>
      <c r="D194" s="16"/>
      <c r="E194" s="16"/>
      <c r="F194" s="16"/>
      <c r="G194" s="14"/>
      <c r="H194" s="14"/>
      <c r="I194" s="14"/>
      <c r="J194" s="16"/>
      <c r="K194" s="8"/>
      <c r="L194" s="8"/>
      <c r="M194" s="8"/>
      <c r="N194" s="8"/>
      <c r="O194" s="8"/>
      <c r="P194" s="8"/>
      <c r="Q194" s="8"/>
      <c r="R194" s="15"/>
      <c r="S194" s="74"/>
      <c r="T194" s="74"/>
      <c r="U194" s="75"/>
      <c r="V194" s="75"/>
      <c r="W194" s="75"/>
      <c r="X194" s="51"/>
      <c r="Y194" s="51"/>
      <c r="Z194" s="51"/>
      <c r="AA194" s="51"/>
      <c r="AB194" s="51"/>
      <c r="AC194" s="51"/>
      <c r="AD194" s="51"/>
      <c r="AE194" s="51"/>
      <c r="AF194" s="74">
        <v>15</v>
      </c>
      <c r="AG194" s="81"/>
    </row>
    <row r="195" spans="1:33" ht="42" customHeight="1">
      <c r="A195" s="1">
        <v>3</v>
      </c>
      <c r="B195" s="13"/>
      <c r="C195" s="17"/>
      <c r="D195" s="17"/>
      <c r="E195" s="17"/>
      <c r="F195" s="17"/>
      <c r="G195" s="14">
        <f>J195+M195+P195+S195+V195</f>
        <v>17.23</v>
      </c>
      <c r="H195" s="14">
        <f>+K195+N195+Q195+T195+W195</f>
        <v>27.23</v>
      </c>
      <c r="I195" s="14">
        <f>+L195+O195+R195+U195+X195</f>
        <v>20</v>
      </c>
      <c r="J195" s="18"/>
      <c r="K195" s="8"/>
      <c r="L195" s="8"/>
      <c r="M195" s="8"/>
      <c r="N195" s="8"/>
      <c r="O195" s="8"/>
      <c r="P195" s="8"/>
      <c r="Q195" s="50">
        <v>10</v>
      </c>
      <c r="R195" s="50">
        <v>10</v>
      </c>
      <c r="S195" s="74">
        <v>15</v>
      </c>
      <c r="T195" s="74">
        <v>15</v>
      </c>
      <c r="U195" s="76">
        <v>10</v>
      </c>
      <c r="V195" s="75">
        <v>2.23</v>
      </c>
      <c r="W195" s="75">
        <v>2.23</v>
      </c>
      <c r="X195" s="77"/>
      <c r="Y195" s="77"/>
      <c r="Z195" s="51">
        <v>0</v>
      </c>
      <c r="AA195" s="51"/>
      <c r="AB195" s="51"/>
      <c r="AC195" s="51"/>
      <c r="AD195" s="51"/>
      <c r="AE195" s="51"/>
      <c r="AF195" s="74"/>
      <c r="AG195" s="81"/>
    </row>
    <row r="196" spans="1:33" s="88" customFormat="1" ht="16.5" customHeight="1">
      <c r="A196" s="5"/>
      <c r="B196" s="91" t="s">
        <v>162</v>
      </c>
      <c r="C196" s="44"/>
      <c r="D196" s="44"/>
      <c r="E196" s="44"/>
      <c r="F196" s="44"/>
      <c r="G196" s="7"/>
      <c r="H196" s="7"/>
      <c r="I196" s="7"/>
      <c r="J196" s="89"/>
      <c r="K196" s="9"/>
      <c r="L196" s="9"/>
      <c r="M196" s="9"/>
      <c r="N196" s="9"/>
      <c r="O196" s="9"/>
      <c r="P196" s="9"/>
      <c r="Q196" s="90"/>
      <c r="R196" s="90"/>
      <c r="S196" s="47">
        <f>SUM(S193:S195)</f>
        <v>15</v>
      </c>
      <c r="T196" s="47">
        <f aca="true" t="shared" si="44" ref="T196:AF196">SUM(T193:T195)</f>
        <v>15</v>
      </c>
      <c r="U196" s="47">
        <f t="shared" si="44"/>
        <v>10</v>
      </c>
      <c r="V196" s="47">
        <f t="shared" si="44"/>
        <v>6.23</v>
      </c>
      <c r="W196" s="47">
        <f t="shared" si="44"/>
        <v>6.23</v>
      </c>
      <c r="X196" s="47">
        <f t="shared" si="44"/>
        <v>3.35</v>
      </c>
      <c r="Y196" s="47">
        <f t="shared" si="44"/>
        <v>36</v>
      </c>
      <c r="Z196" s="47">
        <f t="shared" si="44"/>
        <v>5</v>
      </c>
      <c r="AA196" s="47">
        <f t="shared" si="44"/>
        <v>5</v>
      </c>
      <c r="AB196" s="47">
        <f t="shared" si="44"/>
        <v>2.44</v>
      </c>
      <c r="AC196" s="47">
        <f t="shared" si="44"/>
        <v>5</v>
      </c>
      <c r="AD196" s="47">
        <f t="shared" si="44"/>
        <v>4</v>
      </c>
      <c r="AE196" s="49">
        <f t="shared" si="44"/>
        <v>3.94</v>
      </c>
      <c r="AF196" s="47">
        <f t="shared" si="44"/>
        <v>20</v>
      </c>
      <c r="AG196" s="87"/>
    </row>
    <row r="197" spans="1:33" ht="12.75">
      <c r="A197" s="5" t="s">
        <v>198</v>
      </c>
      <c r="B197" s="11" t="s">
        <v>197</v>
      </c>
      <c r="C197" s="16"/>
      <c r="D197" s="16"/>
      <c r="E197" s="16"/>
      <c r="F197" s="16"/>
      <c r="G197" s="14"/>
      <c r="H197" s="14"/>
      <c r="I197" s="14"/>
      <c r="J197" s="16"/>
      <c r="K197" s="8"/>
      <c r="L197" s="8"/>
      <c r="M197" s="8"/>
      <c r="N197" s="8"/>
      <c r="O197" s="8"/>
      <c r="P197" s="8"/>
      <c r="Q197" s="8"/>
      <c r="R197" s="15"/>
      <c r="S197" s="74"/>
      <c r="T197" s="74"/>
      <c r="U197" s="75"/>
      <c r="V197" s="75"/>
      <c r="W197" s="75"/>
      <c r="X197" s="51"/>
      <c r="Y197" s="51"/>
      <c r="Z197" s="51"/>
      <c r="AA197" s="51"/>
      <c r="AB197" s="51"/>
      <c r="AC197" s="51"/>
      <c r="AD197" s="51"/>
      <c r="AE197" s="51"/>
      <c r="AF197" s="74"/>
      <c r="AG197" s="81"/>
    </row>
    <row r="198" spans="1:33" ht="13.5" thickBot="1">
      <c r="A198" s="5">
        <v>1</v>
      </c>
      <c r="B198" s="91" t="s">
        <v>199</v>
      </c>
      <c r="C198" s="16"/>
      <c r="D198" s="16"/>
      <c r="E198" s="16"/>
      <c r="F198" s="16"/>
      <c r="G198" s="14"/>
      <c r="H198" s="14"/>
      <c r="I198" s="14"/>
      <c r="J198" s="16"/>
      <c r="K198" s="8"/>
      <c r="L198" s="8"/>
      <c r="M198" s="8"/>
      <c r="N198" s="8"/>
      <c r="O198" s="8"/>
      <c r="P198" s="8"/>
      <c r="Q198" s="8"/>
      <c r="R198" s="15"/>
      <c r="S198" s="74"/>
      <c r="T198" s="74"/>
      <c r="U198" s="75"/>
      <c r="V198" s="75"/>
      <c r="W198" s="75"/>
      <c r="X198" s="51"/>
      <c r="Y198" s="51"/>
      <c r="Z198" s="51"/>
      <c r="AA198" s="51"/>
      <c r="AB198" s="51"/>
      <c r="AC198" s="51">
        <v>4.5</v>
      </c>
      <c r="AD198" s="51">
        <v>0.01</v>
      </c>
      <c r="AE198" s="51"/>
      <c r="AF198" s="74">
        <v>4.5</v>
      </c>
      <c r="AG198" s="81"/>
    </row>
    <row r="199" spans="1:33" ht="41.25" customHeight="1" thickBot="1">
      <c r="A199" s="103" t="s">
        <v>24</v>
      </c>
      <c r="B199" s="99" t="s">
        <v>244</v>
      </c>
      <c r="C199" s="12"/>
      <c r="D199" s="12"/>
      <c r="E199" s="12"/>
      <c r="F199" s="12"/>
      <c r="G199" s="14">
        <f>J199+M199+P199+S199+V199</f>
        <v>0</v>
      </c>
      <c r="H199" s="14">
        <f aca="true" t="shared" si="45" ref="H199:I203">+K199+N199+Q199+T199+W199</f>
        <v>0</v>
      </c>
      <c r="I199" s="14">
        <f t="shared" si="45"/>
        <v>0</v>
      </c>
      <c r="J199" s="12"/>
      <c r="K199" s="8"/>
      <c r="L199" s="8"/>
      <c r="M199" s="8"/>
      <c r="N199" s="8"/>
      <c r="O199" s="8"/>
      <c r="P199" s="8">
        <v>0</v>
      </c>
      <c r="Q199" s="9"/>
      <c r="R199" s="15"/>
      <c r="S199" s="74"/>
      <c r="T199" s="74"/>
      <c r="U199" s="75"/>
      <c r="V199" s="75"/>
      <c r="W199" s="75"/>
      <c r="X199" s="51"/>
      <c r="Y199" s="152">
        <v>43</v>
      </c>
      <c r="Z199" s="51">
        <v>0.5</v>
      </c>
      <c r="AA199" s="51">
        <v>0.5</v>
      </c>
      <c r="AB199" s="51"/>
      <c r="AC199" s="51"/>
      <c r="AD199" s="51"/>
      <c r="AE199" s="51"/>
      <c r="AF199" s="74"/>
      <c r="AG199" s="81"/>
    </row>
    <row r="200" spans="1:33" ht="40.5" customHeight="1" thickBot="1">
      <c r="A200" s="106" t="s">
        <v>108</v>
      </c>
      <c r="B200" s="100" t="s">
        <v>200</v>
      </c>
      <c r="C200" s="12"/>
      <c r="D200" s="12"/>
      <c r="E200" s="12"/>
      <c r="F200" s="12"/>
      <c r="G200" s="14">
        <f>J200+M200+P200+S200+V200</f>
        <v>0</v>
      </c>
      <c r="H200" s="14">
        <f t="shared" si="45"/>
        <v>0</v>
      </c>
      <c r="I200" s="14">
        <f t="shared" si="45"/>
        <v>0</v>
      </c>
      <c r="J200" s="12"/>
      <c r="K200" s="8"/>
      <c r="L200" s="8"/>
      <c r="M200" s="8"/>
      <c r="N200" s="8"/>
      <c r="O200" s="8"/>
      <c r="P200" s="8">
        <v>0</v>
      </c>
      <c r="Q200" s="9"/>
      <c r="R200" s="15"/>
      <c r="S200" s="74"/>
      <c r="T200" s="74"/>
      <c r="U200" s="75"/>
      <c r="V200" s="75"/>
      <c r="W200" s="75"/>
      <c r="X200" s="51"/>
      <c r="Y200" s="152"/>
      <c r="Z200" s="51">
        <v>0.5</v>
      </c>
      <c r="AA200" s="51">
        <v>0.5</v>
      </c>
      <c r="AB200" s="51"/>
      <c r="AC200" s="51"/>
      <c r="AD200" s="51"/>
      <c r="AE200" s="51"/>
      <c r="AF200" s="74"/>
      <c r="AG200" s="81"/>
    </row>
    <row r="201" spans="1:33" ht="14.25" customHeight="1" thickBot="1">
      <c r="A201" s="106" t="s">
        <v>117</v>
      </c>
      <c r="B201" s="100" t="s">
        <v>201</v>
      </c>
      <c r="C201" s="16"/>
      <c r="D201" s="16"/>
      <c r="E201" s="16"/>
      <c r="F201" s="16">
        <v>0</v>
      </c>
      <c r="G201" s="14">
        <f>J201+M201+P201+S201+V201</f>
        <v>1.45</v>
      </c>
      <c r="H201" s="14">
        <f t="shared" si="45"/>
        <v>0.46</v>
      </c>
      <c r="I201" s="14">
        <f t="shared" si="45"/>
        <v>0.02</v>
      </c>
      <c r="J201" s="16"/>
      <c r="K201" s="8"/>
      <c r="L201" s="8"/>
      <c r="M201" s="8"/>
      <c r="N201" s="8"/>
      <c r="O201" s="8"/>
      <c r="P201" s="8"/>
      <c r="Q201" s="8"/>
      <c r="R201" s="15">
        <v>0</v>
      </c>
      <c r="S201" s="74">
        <v>1</v>
      </c>
      <c r="T201" s="74">
        <v>0.01</v>
      </c>
      <c r="U201" s="75">
        <v>0</v>
      </c>
      <c r="V201" s="75">
        <v>0.45</v>
      </c>
      <c r="W201" s="75">
        <v>0.45</v>
      </c>
      <c r="X201" s="51">
        <v>0.02</v>
      </c>
      <c r="Y201" s="152"/>
      <c r="Z201" s="51">
        <v>1</v>
      </c>
      <c r="AA201" s="51">
        <v>1</v>
      </c>
      <c r="AB201" s="51">
        <v>0.13</v>
      </c>
      <c r="AC201" s="51"/>
      <c r="AD201" s="51"/>
      <c r="AE201" s="51"/>
      <c r="AF201" s="74"/>
      <c r="AG201" s="81"/>
    </row>
    <row r="202" spans="1:33" ht="12.75" customHeight="1" thickBot="1">
      <c r="A202" s="106" t="s">
        <v>120</v>
      </c>
      <c r="B202" s="100" t="s">
        <v>202</v>
      </c>
      <c r="C202" s="16"/>
      <c r="D202" s="16"/>
      <c r="E202" s="16"/>
      <c r="F202" s="16"/>
      <c r="G202" s="14">
        <f>J202+M202+P202+S202+V202</f>
        <v>0</v>
      </c>
      <c r="H202" s="14">
        <f t="shared" si="45"/>
        <v>0</v>
      </c>
      <c r="I202" s="14">
        <f t="shared" si="45"/>
        <v>0</v>
      </c>
      <c r="J202" s="16"/>
      <c r="K202" s="8"/>
      <c r="L202" s="8"/>
      <c r="M202" s="8"/>
      <c r="N202" s="8"/>
      <c r="O202" s="8"/>
      <c r="P202" s="8"/>
      <c r="Q202" s="8"/>
      <c r="R202" s="15"/>
      <c r="S202" s="74"/>
      <c r="T202" s="74"/>
      <c r="U202" s="75"/>
      <c r="V202" s="75">
        <v>0</v>
      </c>
      <c r="W202" s="75"/>
      <c r="X202" s="51"/>
      <c r="Y202" s="152"/>
      <c r="Z202" s="51">
        <v>0.01</v>
      </c>
      <c r="AA202" s="51">
        <v>0.01</v>
      </c>
      <c r="AB202" s="51"/>
      <c r="AC202" s="51"/>
      <c r="AD202" s="51"/>
      <c r="AE202" s="51"/>
      <c r="AF202" s="74"/>
      <c r="AG202" s="81"/>
    </row>
    <row r="203" spans="1:33" ht="36.75" customHeight="1" thickBot="1">
      <c r="A203" s="106" t="s">
        <v>155</v>
      </c>
      <c r="B203" s="100" t="s">
        <v>203</v>
      </c>
      <c r="C203" s="16"/>
      <c r="D203" s="16"/>
      <c r="E203" s="16"/>
      <c r="F203" s="16"/>
      <c r="G203" s="14">
        <f>J203+M203+P203+S203+V203</f>
        <v>1</v>
      </c>
      <c r="H203" s="14">
        <f t="shared" si="45"/>
        <v>1</v>
      </c>
      <c r="I203" s="14">
        <f t="shared" si="45"/>
        <v>0</v>
      </c>
      <c r="J203" s="16"/>
      <c r="K203" s="8"/>
      <c r="L203" s="8"/>
      <c r="M203" s="8"/>
      <c r="N203" s="8"/>
      <c r="O203" s="8"/>
      <c r="P203" s="8"/>
      <c r="Q203" s="8"/>
      <c r="R203" s="15"/>
      <c r="S203" s="74"/>
      <c r="T203" s="74"/>
      <c r="U203" s="75">
        <v>0</v>
      </c>
      <c r="V203" s="75">
        <v>1</v>
      </c>
      <c r="W203" s="75">
        <v>1</v>
      </c>
      <c r="X203" s="51"/>
      <c r="Y203" s="152"/>
      <c r="Z203" s="51">
        <v>2</v>
      </c>
      <c r="AA203" s="51">
        <v>2</v>
      </c>
      <c r="AB203" s="51">
        <v>0.1</v>
      </c>
      <c r="AC203" s="51"/>
      <c r="AD203" s="51"/>
      <c r="AE203" s="51"/>
      <c r="AF203" s="74"/>
      <c r="AG203" s="81"/>
    </row>
    <row r="204" spans="1:33" ht="13.5" thickBot="1">
      <c r="A204" s="106"/>
      <c r="B204" s="107" t="s">
        <v>102</v>
      </c>
      <c r="C204" s="41">
        <f>SUM(C199:C203)</f>
        <v>0</v>
      </c>
      <c r="D204" s="41">
        <f aca="true" t="shared" si="46" ref="D204:AB204">SUM(D199:D203)</f>
        <v>0</v>
      </c>
      <c r="E204" s="41">
        <f t="shared" si="46"/>
        <v>0</v>
      </c>
      <c r="F204" s="41">
        <f t="shared" si="46"/>
        <v>0</v>
      </c>
      <c r="G204" s="41">
        <f t="shared" si="46"/>
        <v>2.45</v>
      </c>
      <c r="H204" s="41">
        <f t="shared" si="46"/>
        <v>1.46</v>
      </c>
      <c r="I204" s="41">
        <f t="shared" si="46"/>
        <v>0.02</v>
      </c>
      <c r="J204" s="41">
        <f t="shared" si="46"/>
        <v>0</v>
      </c>
      <c r="K204" s="41">
        <f t="shared" si="46"/>
        <v>0</v>
      </c>
      <c r="L204" s="41">
        <f t="shared" si="46"/>
        <v>0</v>
      </c>
      <c r="M204" s="41">
        <f t="shared" si="46"/>
        <v>0</v>
      </c>
      <c r="N204" s="41">
        <f t="shared" si="46"/>
        <v>0</v>
      </c>
      <c r="O204" s="41">
        <f t="shared" si="46"/>
        <v>0</v>
      </c>
      <c r="P204" s="41">
        <f t="shared" si="46"/>
        <v>0</v>
      </c>
      <c r="Q204" s="41">
        <f t="shared" si="46"/>
        <v>0</v>
      </c>
      <c r="R204" s="41">
        <f t="shared" si="46"/>
        <v>0</v>
      </c>
      <c r="S204" s="49">
        <f t="shared" si="46"/>
        <v>1</v>
      </c>
      <c r="T204" s="49">
        <f t="shared" si="46"/>
        <v>0.01</v>
      </c>
      <c r="U204" s="49">
        <f t="shared" si="46"/>
        <v>0</v>
      </c>
      <c r="V204" s="49">
        <f t="shared" si="46"/>
        <v>1.45</v>
      </c>
      <c r="W204" s="49">
        <f t="shared" si="46"/>
        <v>1.45</v>
      </c>
      <c r="X204" s="49">
        <f t="shared" si="46"/>
        <v>0.02</v>
      </c>
      <c r="Y204" s="49">
        <f t="shared" si="46"/>
        <v>43</v>
      </c>
      <c r="Z204" s="49">
        <f t="shared" si="46"/>
        <v>4.01</v>
      </c>
      <c r="AA204" s="49">
        <f t="shared" si="46"/>
        <v>4.01</v>
      </c>
      <c r="AB204" s="49">
        <f t="shared" si="46"/>
        <v>0.23</v>
      </c>
      <c r="AC204" s="49">
        <f>SUM(AC198:AC203)</f>
        <v>4.5</v>
      </c>
      <c r="AD204" s="49">
        <f>SUM(AD198:AD203)</f>
        <v>0.01</v>
      </c>
      <c r="AE204" s="49">
        <f>SUM(AE198:AE203)</f>
        <v>0</v>
      </c>
      <c r="AF204" s="49">
        <f>SUM(AF198:AF203)</f>
        <v>4.5</v>
      </c>
      <c r="AG204" s="49"/>
    </row>
    <row r="205" spans="1:33" ht="13.5" thickBot="1">
      <c r="A205" s="106"/>
      <c r="B205" s="107" t="s">
        <v>204</v>
      </c>
      <c r="C205" s="41">
        <f>SUM(C193:C195,C204)</f>
        <v>0</v>
      </c>
      <c r="D205" s="41">
        <f aca="true" t="shared" si="47" ref="D205:R205">SUM(D193:D195,D204)</f>
        <v>0</v>
      </c>
      <c r="E205" s="41">
        <f t="shared" si="47"/>
        <v>0</v>
      </c>
      <c r="F205" s="41">
        <f t="shared" si="47"/>
        <v>0</v>
      </c>
      <c r="G205" s="41">
        <f t="shared" si="47"/>
        <v>23.68</v>
      </c>
      <c r="H205" s="41">
        <f t="shared" si="47"/>
        <v>32.69</v>
      </c>
      <c r="I205" s="41">
        <f t="shared" si="47"/>
        <v>23.37</v>
      </c>
      <c r="J205" s="41">
        <f t="shared" si="47"/>
        <v>0</v>
      </c>
      <c r="K205" s="41">
        <f t="shared" si="47"/>
        <v>0</v>
      </c>
      <c r="L205" s="41">
        <f t="shared" si="47"/>
        <v>0</v>
      </c>
      <c r="M205" s="41">
        <f t="shared" si="47"/>
        <v>0</v>
      </c>
      <c r="N205" s="41">
        <f t="shared" si="47"/>
        <v>0</v>
      </c>
      <c r="O205" s="41">
        <f t="shared" si="47"/>
        <v>0</v>
      </c>
      <c r="P205" s="41">
        <f t="shared" si="47"/>
        <v>0</v>
      </c>
      <c r="Q205" s="41">
        <f t="shared" si="47"/>
        <v>10</v>
      </c>
      <c r="R205" s="41">
        <f t="shared" si="47"/>
        <v>10</v>
      </c>
      <c r="S205" s="49">
        <f>SUM(S196,S204)</f>
        <v>16</v>
      </c>
      <c r="T205" s="49">
        <f aca="true" t="shared" si="48" ref="T205:AF205">SUM(T196,T204)</f>
        <v>15.01</v>
      </c>
      <c r="U205" s="49">
        <f t="shared" si="48"/>
        <v>10</v>
      </c>
      <c r="V205" s="49">
        <f t="shared" si="48"/>
        <v>7.680000000000001</v>
      </c>
      <c r="W205" s="49">
        <f t="shared" si="48"/>
        <v>7.680000000000001</v>
      </c>
      <c r="X205" s="49">
        <f t="shared" si="48"/>
        <v>3.37</v>
      </c>
      <c r="Y205" s="49">
        <f t="shared" si="48"/>
        <v>79</v>
      </c>
      <c r="Z205" s="49">
        <f t="shared" si="48"/>
        <v>9.01</v>
      </c>
      <c r="AA205" s="49">
        <f t="shared" si="48"/>
        <v>9.01</v>
      </c>
      <c r="AB205" s="49">
        <f t="shared" si="48"/>
        <v>2.67</v>
      </c>
      <c r="AC205" s="49">
        <f t="shared" si="48"/>
        <v>9.5</v>
      </c>
      <c r="AD205" s="49">
        <f t="shared" si="48"/>
        <v>4.01</v>
      </c>
      <c r="AE205" s="49">
        <f t="shared" si="48"/>
        <v>3.94</v>
      </c>
      <c r="AF205" s="49">
        <f t="shared" si="48"/>
        <v>24.5</v>
      </c>
      <c r="AG205" s="49"/>
    </row>
    <row r="206" spans="1:33" ht="14.25" customHeight="1" thickBot="1">
      <c r="A206" s="109" t="s">
        <v>26</v>
      </c>
      <c r="B206" s="110" t="s">
        <v>205</v>
      </c>
      <c r="C206" s="41">
        <v>47</v>
      </c>
      <c r="D206" s="41">
        <v>40</v>
      </c>
      <c r="E206" s="41">
        <v>0</v>
      </c>
      <c r="F206" s="41">
        <v>352.4</v>
      </c>
      <c r="G206" s="43">
        <f>J206+M206+P206+S206+V206</f>
        <v>337.7</v>
      </c>
      <c r="H206" s="43">
        <f>+K206+N206+Q206+T206+W206</f>
        <v>323.5</v>
      </c>
      <c r="I206" s="43">
        <f>+L206+O206+R206+U206+X206</f>
        <v>0</v>
      </c>
      <c r="J206" s="41">
        <v>55.7</v>
      </c>
      <c r="K206" s="45">
        <v>47</v>
      </c>
      <c r="L206" s="45">
        <v>0</v>
      </c>
      <c r="M206" s="45">
        <v>60</v>
      </c>
      <c r="N206" s="45">
        <v>59.5</v>
      </c>
      <c r="O206" s="45"/>
      <c r="P206" s="45">
        <v>70</v>
      </c>
      <c r="Q206" s="45">
        <v>63</v>
      </c>
      <c r="R206" s="46">
        <v>0</v>
      </c>
      <c r="S206" s="47">
        <v>73.5</v>
      </c>
      <c r="T206" s="47">
        <v>73.5</v>
      </c>
      <c r="U206" s="48">
        <v>0</v>
      </c>
      <c r="V206" s="48">
        <v>78.5</v>
      </c>
      <c r="W206" s="48">
        <v>80.5</v>
      </c>
      <c r="X206" s="49">
        <v>0</v>
      </c>
      <c r="Y206" s="49">
        <v>727.5</v>
      </c>
      <c r="Z206" s="49">
        <v>86.4</v>
      </c>
      <c r="AA206" s="49">
        <v>86.4</v>
      </c>
      <c r="AB206" s="49">
        <v>0</v>
      </c>
      <c r="AC206" s="49">
        <v>143.5</v>
      </c>
      <c r="AD206" s="49">
        <v>147</v>
      </c>
      <c r="AE206" s="49"/>
      <c r="AF206" s="49">
        <v>183.5</v>
      </c>
      <c r="AG206" s="81"/>
    </row>
    <row r="207" spans="1:33" ht="14.25" customHeight="1" thickBot="1">
      <c r="A207" s="108"/>
      <c r="B207" s="107" t="s">
        <v>206</v>
      </c>
      <c r="C207" s="41"/>
      <c r="D207" s="41"/>
      <c r="E207" s="41"/>
      <c r="F207" s="41"/>
      <c r="G207" s="43"/>
      <c r="H207" s="43"/>
      <c r="I207" s="43"/>
      <c r="J207" s="41"/>
      <c r="K207" s="45"/>
      <c r="L207" s="45"/>
      <c r="M207" s="45"/>
      <c r="N207" s="45"/>
      <c r="O207" s="45"/>
      <c r="P207" s="45"/>
      <c r="Q207" s="45"/>
      <c r="R207" s="46"/>
      <c r="S207" s="47">
        <f aca="true" t="shared" si="49" ref="S207:AF207">SUM(S9,S11,S59,S67,S83,S104,S141,S165,S189,S205,S206)</f>
        <v>691.9999999999999</v>
      </c>
      <c r="T207" s="47">
        <f t="shared" si="49"/>
        <v>692</v>
      </c>
      <c r="U207" s="47">
        <f t="shared" si="49"/>
        <v>694.14</v>
      </c>
      <c r="V207" s="47">
        <f t="shared" si="49"/>
        <v>745</v>
      </c>
      <c r="W207" s="47">
        <f t="shared" si="49"/>
        <v>764.9999999999999</v>
      </c>
      <c r="X207" s="47">
        <f t="shared" si="49"/>
        <v>728.2</v>
      </c>
      <c r="Y207" s="47">
        <f t="shared" si="49"/>
        <v>7086</v>
      </c>
      <c r="Z207" s="47">
        <f t="shared" si="49"/>
        <v>826</v>
      </c>
      <c r="AA207" s="47">
        <f t="shared" si="49"/>
        <v>826</v>
      </c>
      <c r="AB207" s="49">
        <f t="shared" si="49"/>
        <v>775.84</v>
      </c>
      <c r="AC207" s="49">
        <f t="shared" si="49"/>
        <v>1498</v>
      </c>
      <c r="AD207" s="49">
        <f t="shared" si="49"/>
        <v>1434</v>
      </c>
      <c r="AE207" s="49">
        <v>1345</v>
      </c>
      <c r="AF207" s="47">
        <f t="shared" si="49"/>
        <v>1766.9999999999998</v>
      </c>
      <c r="AG207" s="47"/>
    </row>
    <row r="208" spans="1:33" s="62" customFormat="1" ht="27" customHeight="1" thickBot="1">
      <c r="A208" s="108" t="s">
        <v>36</v>
      </c>
      <c r="B208" s="100" t="s">
        <v>207</v>
      </c>
      <c r="C208" s="43">
        <v>48</v>
      </c>
      <c r="D208" s="43">
        <v>26.03</v>
      </c>
      <c r="E208" s="43">
        <v>12.81</v>
      </c>
      <c r="F208" s="43">
        <v>188.31</v>
      </c>
      <c r="G208" s="43">
        <f>J208+M208+P208+S208+V208</f>
        <v>215.42</v>
      </c>
      <c r="H208" s="43">
        <f>+K208+N208+Q208+T208+W208</f>
        <v>208.42</v>
      </c>
      <c r="I208" s="43">
        <f>+L208+O208+R208+U208+X208</f>
        <v>131.35</v>
      </c>
      <c r="J208" s="43">
        <v>50</v>
      </c>
      <c r="K208" s="45">
        <v>34</v>
      </c>
      <c r="L208" s="45">
        <v>13.97</v>
      </c>
      <c r="M208" s="45">
        <v>46.32</v>
      </c>
      <c r="N208" s="45">
        <v>46.32</v>
      </c>
      <c r="O208" s="45">
        <v>28.18</v>
      </c>
      <c r="P208" s="45">
        <v>36.1</v>
      </c>
      <c r="Q208" s="45">
        <v>45.1</v>
      </c>
      <c r="R208" s="46">
        <v>33.22</v>
      </c>
      <c r="S208" s="47">
        <v>43</v>
      </c>
      <c r="T208" s="47">
        <v>43</v>
      </c>
      <c r="U208" s="48">
        <v>35.17</v>
      </c>
      <c r="V208" s="48">
        <v>40</v>
      </c>
      <c r="W208" s="48">
        <v>40</v>
      </c>
      <c r="X208" s="49">
        <v>20.81</v>
      </c>
      <c r="Y208" s="49">
        <v>189</v>
      </c>
      <c r="Z208" s="49">
        <v>38</v>
      </c>
      <c r="AA208" s="49">
        <v>38</v>
      </c>
      <c r="AB208" s="49">
        <v>27.94</v>
      </c>
      <c r="AC208" s="49">
        <v>39</v>
      </c>
      <c r="AD208" s="49">
        <v>36</v>
      </c>
      <c r="AE208" s="49">
        <v>31.84</v>
      </c>
      <c r="AF208" s="47">
        <v>68</v>
      </c>
      <c r="AG208" s="81"/>
    </row>
    <row r="209" spans="1:33" s="60" customFormat="1" ht="13.5" customHeight="1" thickBot="1">
      <c r="A209" s="105"/>
      <c r="B209" s="107" t="s">
        <v>208</v>
      </c>
      <c r="C209" s="41">
        <f aca="true" t="shared" si="50" ref="C209:R209">SUM(C9,C11,C59,C67,C83,C104,C141,C165,C189,C205,C206,C208)</f>
        <v>468.73</v>
      </c>
      <c r="D209" s="41">
        <f t="shared" si="50"/>
        <v>393.85</v>
      </c>
      <c r="E209" s="41">
        <f t="shared" si="50"/>
        <v>351.46</v>
      </c>
      <c r="F209" s="41">
        <f t="shared" si="50"/>
        <v>3499.11</v>
      </c>
      <c r="G209" s="41" t="e">
        <f t="shared" si="50"/>
        <v>#REF!</v>
      </c>
      <c r="H209" s="41" t="e">
        <f t="shared" si="50"/>
        <v>#REF!</v>
      </c>
      <c r="I209" s="41" t="e">
        <f t="shared" si="50"/>
        <v>#REF!</v>
      </c>
      <c r="J209" s="41">
        <f t="shared" si="50"/>
        <v>552.4</v>
      </c>
      <c r="K209" s="41">
        <f t="shared" si="50"/>
        <v>518.06</v>
      </c>
      <c r="L209" s="41">
        <f t="shared" si="50"/>
        <v>468.93000000000006</v>
      </c>
      <c r="M209" s="41">
        <f t="shared" si="50"/>
        <v>595.9</v>
      </c>
      <c r="N209" s="41">
        <f t="shared" si="50"/>
        <v>593.32</v>
      </c>
      <c r="O209" s="41">
        <f t="shared" si="50"/>
        <v>525.3599999999999</v>
      </c>
      <c r="P209" s="41">
        <f t="shared" si="50"/>
        <v>696.8</v>
      </c>
      <c r="Q209" s="41">
        <f t="shared" si="50"/>
        <v>629.99</v>
      </c>
      <c r="R209" s="41">
        <f t="shared" si="50"/>
        <v>573.76</v>
      </c>
      <c r="S209" s="49">
        <f>SUM(S207,S208)</f>
        <v>734.9999999999999</v>
      </c>
      <c r="T209" s="49">
        <f aca="true" t="shared" si="51" ref="T209:AF209">SUM(T207,T208)</f>
        <v>735</v>
      </c>
      <c r="U209" s="49">
        <f t="shared" si="51"/>
        <v>729.31</v>
      </c>
      <c r="V209" s="49">
        <f t="shared" si="51"/>
        <v>785</v>
      </c>
      <c r="W209" s="49">
        <f t="shared" si="51"/>
        <v>804.9999999999999</v>
      </c>
      <c r="X209" s="49">
        <f t="shared" si="51"/>
        <v>749.01</v>
      </c>
      <c r="Y209" s="49">
        <f t="shared" si="51"/>
        <v>7275</v>
      </c>
      <c r="Z209" s="49">
        <f t="shared" si="51"/>
        <v>864</v>
      </c>
      <c r="AA209" s="49">
        <f t="shared" si="51"/>
        <v>864</v>
      </c>
      <c r="AB209" s="49">
        <f t="shared" si="51"/>
        <v>803.7800000000001</v>
      </c>
      <c r="AC209" s="49">
        <f t="shared" si="51"/>
        <v>1537</v>
      </c>
      <c r="AD209" s="49">
        <f t="shared" si="51"/>
        <v>1470</v>
      </c>
      <c r="AE209" s="49">
        <v>1376.84</v>
      </c>
      <c r="AF209" s="49">
        <f t="shared" si="51"/>
        <v>1834.9999999999998</v>
      </c>
      <c r="AG209" s="49"/>
    </row>
    <row r="210" spans="1:30" ht="15.75" customHeight="1">
      <c r="A210" s="160" t="s">
        <v>245</v>
      </c>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c r="AD210" s="55"/>
    </row>
    <row r="211" spans="1:30" ht="15" customHeight="1">
      <c r="A211" s="159" t="s">
        <v>239</v>
      </c>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55"/>
    </row>
    <row r="212" spans="20:28" ht="12.75">
      <c r="T212" s="68"/>
      <c r="AB212" s="66"/>
    </row>
    <row r="213" spans="24:31" ht="12.75">
      <c r="X213" s="69"/>
      <c r="Y213" s="69"/>
      <c r="AC213" s="69"/>
      <c r="AE213" s="61">
        <v>9.84</v>
      </c>
    </row>
    <row r="214" spans="21:31" ht="12.75">
      <c r="U214" s="63"/>
      <c r="V214" s="70">
        <v>20.38</v>
      </c>
      <c r="W214" s="63" t="s">
        <v>52</v>
      </c>
      <c r="X214" s="63">
        <v>20.38</v>
      </c>
      <c r="AE214" s="61">
        <v>13.99</v>
      </c>
    </row>
    <row r="215" spans="21:33" ht="12.75">
      <c r="U215" s="63"/>
      <c r="V215" s="70">
        <v>1.91</v>
      </c>
      <c r="W215" s="63" t="s">
        <v>49</v>
      </c>
      <c r="X215" s="63">
        <v>1.91</v>
      </c>
      <c r="AA215" s="69"/>
      <c r="AE215" s="61">
        <v>3.84</v>
      </c>
      <c r="AG215" s="57">
        <f>AE209*100/AD209</f>
        <v>93.6625850340136</v>
      </c>
    </row>
    <row r="216" spans="18:31" ht="12.75">
      <c r="R216" s="68"/>
      <c r="U216" s="63"/>
      <c r="V216" s="70">
        <v>5.16</v>
      </c>
      <c r="W216" s="63" t="s">
        <v>50</v>
      </c>
      <c r="X216" s="63">
        <v>5.16</v>
      </c>
      <c r="AE216" s="61">
        <v>2.7</v>
      </c>
    </row>
    <row r="217" spans="21:24" ht="12.75">
      <c r="U217" s="63"/>
      <c r="V217" s="70">
        <v>0.28</v>
      </c>
      <c r="W217" s="63" t="s">
        <v>51</v>
      </c>
      <c r="X217" s="63">
        <v>0.28</v>
      </c>
    </row>
    <row r="218" spans="19:24" ht="12.75">
      <c r="S218" s="67"/>
      <c r="U218" s="63"/>
      <c r="V218" s="63"/>
      <c r="W218" s="63" t="s">
        <v>53</v>
      </c>
      <c r="X218" s="63">
        <v>0</v>
      </c>
    </row>
    <row r="219" ht="12.75">
      <c r="V219" s="71"/>
    </row>
    <row r="221" ht="12.75">
      <c r="AA221" s="69"/>
    </row>
    <row r="226" spans="2:32" ht="12.75">
      <c r="B226" s="158" t="s">
        <v>248</v>
      </c>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row>
  </sheetData>
  <sheetProtection/>
  <mergeCells count="32">
    <mergeCell ref="B226:AF226"/>
    <mergeCell ref="Y5:AB5"/>
    <mergeCell ref="A211:AC211"/>
    <mergeCell ref="Y199:Y203"/>
    <mergeCell ref="Y49:Y50"/>
    <mergeCell ref="A210:AC210"/>
    <mergeCell ref="Y43:Y44"/>
    <mergeCell ref="Y46:Y47"/>
    <mergeCell ref="Y180:Y184"/>
    <mergeCell ref="J5:L5"/>
    <mergeCell ref="P5:R5"/>
    <mergeCell ref="Y30:Y35"/>
    <mergeCell ref="A162:A163"/>
    <mergeCell ref="AC5:AE5"/>
    <mergeCell ref="Y127:Y129"/>
    <mergeCell ref="V5:X5"/>
    <mergeCell ref="Y162:Y163"/>
    <mergeCell ref="M5:O5"/>
    <mergeCell ref="F5:F6"/>
    <mergeCell ref="G5:I5"/>
    <mergeCell ref="Y39:Y41"/>
    <mergeCell ref="Y25:Y26"/>
    <mergeCell ref="Y133:Y134"/>
    <mergeCell ref="A1:AF1"/>
    <mergeCell ref="A2:AF2"/>
    <mergeCell ref="A3:AF3"/>
    <mergeCell ref="A4:AF4"/>
    <mergeCell ref="Y63:Y64"/>
    <mergeCell ref="C5:E5"/>
    <mergeCell ref="S5:U5"/>
    <mergeCell ref="A5:A7"/>
    <mergeCell ref="B5:B7"/>
  </mergeCells>
  <printOptions/>
  <pageMargins left="0.669291338582677" right="0.15748031496063" top="0.15748031496063" bottom="0.196850393700787" header="0.196850393700787" footer="0.196850393700787"/>
  <pageSetup firstPageNumber="617" useFirstPageNumber="1" horizontalDpi="600" verticalDpi="600" orientation="landscape" paperSize="9" scale="95" r:id="rId2"/>
  <headerFooter alignWithMargins="0">
    <oddFooter>&amp;C&amp;P</oddFooter>
  </headerFooter>
  <rowBreaks count="5" manualBreakCount="5">
    <brk id="54" max="31" man="1"/>
    <brk id="78" max="31" man="1"/>
    <brk id="108" max="31" man="1"/>
    <brk id="153" max="31" man="1"/>
    <brk id="176" max="31" man="1"/>
  </rowBreaks>
  <drawing r:id="rId1"/>
</worksheet>
</file>

<file path=xl/worksheets/sheet2.xml><?xml version="1.0" encoding="utf-8"?>
<worksheet xmlns="http://schemas.openxmlformats.org/spreadsheetml/2006/main" xmlns:r="http://schemas.openxmlformats.org/officeDocument/2006/relationships">
  <dimension ref="A2:AF28"/>
  <sheetViews>
    <sheetView view="pageBreakPreview" zoomScaleSheetLayoutView="100" zoomScalePageLayoutView="0" workbookViewId="0" topLeftCell="A10">
      <selection activeCell="AE7" sqref="AE7"/>
    </sheetView>
  </sheetViews>
  <sheetFormatPr defaultColWidth="9.140625" defaultRowHeight="12.75"/>
  <cols>
    <col min="1" max="1" width="5.8515625" style="19" customWidth="1"/>
    <col min="2" max="2" width="42.421875" style="19" customWidth="1"/>
    <col min="3" max="5" width="12.8515625" style="19" hidden="1" customWidth="1"/>
    <col min="6" max="9" width="10.57421875" style="19" hidden="1" customWidth="1"/>
    <col min="10" max="21" width="10.140625" style="19" hidden="1" customWidth="1"/>
    <col min="22" max="24" width="10.140625" style="19" customWidth="1"/>
    <col min="25" max="25" width="10.140625" style="19" hidden="1" customWidth="1"/>
    <col min="26" max="26" width="12.00390625" style="19" customWidth="1"/>
    <col min="27" max="27" width="11.140625" style="19" customWidth="1"/>
    <col min="28" max="28" width="12.00390625" style="19" customWidth="1"/>
    <col min="29" max="30" width="11.8515625" style="19" customWidth="1"/>
    <col min="31" max="31" width="11.7109375" style="19" customWidth="1"/>
    <col min="32" max="32" width="11.00390625" style="19" customWidth="1"/>
    <col min="33" max="16384" width="9.140625" style="19" customWidth="1"/>
  </cols>
  <sheetData>
    <row r="2" spans="1:32" ht="25.5" customHeight="1">
      <c r="A2" s="146" t="s">
        <v>56</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ht="27">
      <c r="A3" s="146" t="s">
        <v>57</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6.25" customHeight="1">
      <c r="A4" s="147" t="s">
        <v>209</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row>
    <row r="5" spans="1:32" ht="17.25" customHeight="1">
      <c r="A5" s="165" t="s">
        <v>11</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row>
    <row r="6" spans="1:32" ht="21.75" customHeight="1">
      <c r="A6" s="157" t="s">
        <v>61</v>
      </c>
      <c r="B6" s="157" t="s">
        <v>210</v>
      </c>
      <c r="C6" s="163" t="s">
        <v>5</v>
      </c>
      <c r="D6" s="163"/>
      <c r="E6" s="163"/>
      <c r="F6" s="166" t="s">
        <v>32</v>
      </c>
      <c r="G6" s="163" t="s">
        <v>46</v>
      </c>
      <c r="H6" s="163"/>
      <c r="I6" s="163"/>
      <c r="J6" s="163" t="s">
        <v>6</v>
      </c>
      <c r="K6" s="163"/>
      <c r="L6" s="163"/>
      <c r="M6" s="166" t="s">
        <v>7</v>
      </c>
      <c r="N6" s="166"/>
      <c r="O6" s="166"/>
      <c r="P6" s="166" t="s">
        <v>8</v>
      </c>
      <c r="Q6" s="166"/>
      <c r="R6" s="166"/>
      <c r="S6" s="166" t="s">
        <v>9</v>
      </c>
      <c r="T6" s="166"/>
      <c r="U6" s="166"/>
      <c r="V6" s="166" t="s">
        <v>27</v>
      </c>
      <c r="W6" s="166"/>
      <c r="X6" s="166"/>
      <c r="Y6" s="172" t="s">
        <v>55</v>
      </c>
      <c r="Z6" s="164" t="s">
        <v>34</v>
      </c>
      <c r="AA6" s="164"/>
      <c r="AB6" s="164"/>
      <c r="AC6" s="171" t="s">
        <v>47</v>
      </c>
      <c r="AD6" s="171"/>
      <c r="AE6" s="171"/>
      <c r="AF6" s="78" t="s">
        <v>54</v>
      </c>
    </row>
    <row r="7" spans="1:32" ht="34.5" customHeight="1">
      <c r="A7" s="157"/>
      <c r="B7" s="157"/>
      <c r="C7" s="21" t="s">
        <v>4</v>
      </c>
      <c r="D7" s="21" t="s">
        <v>2</v>
      </c>
      <c r="E7" s="21" t="s">
        <v>13</v>
      </c>
      <c r="F7" s="166"/>
      <c r="G7" s="21" t="s">
        <v>0</v>
      </c>
      <c r="H7" s="21" t="s">
        <v>2</v>
      </c>
      <c r="I7" s="21" t="s">
        <v>12</v>
      </c>
      <c r="J7" s="20" t="s">
        <v>0</v>
      </c>
      <c r="K7" s="20" t="s">
        <v>2</v>
      </c>
      <c r="L7" s="21" t="s">
        <v>12</v>
      </c>
      <c r="M7" s="21" t="s">
        <v>0</v>
      </c>
      <c r="N7" s="21" t="s">
        <v>2</v>
      </c>
      <c r="O7" s="21" t="s">
        <v>14</v>
      </c>
      <c r="P7" s="21" t="s">
        <v>0</v>
      </c>
      <c r="Q7" s="21" t="s">
        <v>2</v>
      </c>
      <c r="R7" s="21" t="s">
        <v>37</v>
      </c>
      <c r="S7" s="21" t="s">
        <v>0</v>
      </c>
      <c r="T7" s="21" t="s">
        <v>2</v>
      </c>
      <c r="U7" s="21" t="s">
        <v>33</v>
      </c>
      <c r="V7" s="140" t="s">
        <v>58</v>
      </c>
      <c r="W7" s="140" t="s">
        <v>59</v>
      </c>
      <c r="X7" s="140" t="s">
        <v>60</v>
      </c>
      <c r="Y7" s="173"/>
      <c r="Z7" s="140" t="s">
        <v>58</v>
      </c>
      <c r="AA7" s="140" t="s">
        <v>59</v>
      </c>
      <c r="AB7" s="140" t="s">
        <v>60</v>
      </c>
      <c r="AC7" s="140" t="s">
        <v>58</v>
      </c>
      <c r="AD7" s="140" t="s">
        <v>59</v>
      </c>
      <c r="AE7" s="140" t="s">
        <v>242</v>
      </c>
      <c r="AF7" s="140" t="s">
        <v>58</v>
      </c>
    </row>
    <row r="8" spans="1:32" s="22" customFormat="1" ht="17.25" thickBot="1">
      <c r="A8" s="157"/>
      <c r="B8" s="157"/>
      <c r="C8" s="20">
        <v>3</v>
      </c>
      <c r="D8" s="20">
        <v>4</v>
      </c>
      <c r="E8" s="20">
        <v>5</v>
      </c>
      <c r="F8" s="20">
        <v>3</v>
      </c>
      <c r="G8" s="20">
        <v>4</v>
      </c>
      <c r="H8" s="20">
        <v>5</v>
      </c>
      <c r="I8" s="20">
        <v>6</v>
      </c>
      <c r="J8" s="20">
        <v>7</v>
      </c>
      <c r="K8" s="20">
        <v>8</v>
      </c>
      <c r="L8" s="20">
        <v>9</v>
      </c>
      <c r="M8" s="20">
        <v>10</v>
      </c>
      <c r="N8" s="20">
        <v>11</v>
      </c>
      <c r="O8" s="20">
        <v>12</v>
      </c>
      <c r="P8" s="20">
        <v>13</v>
      </c>
      <c r="Q8" s="20">
        <v>14</v>
      </c>
      <c r="R8" s="20">
        <v>15</v>
      </c>
      <c r="S8" s="20">
        <v>3</v>
      </c>
      <c r="T8" s="20">
        <v>4</v>
      </c>
      <c r="U8" s="20">
        <v>5</v>
      </c>
      <c r="V8" s="20">
        <v>3</v>
      </c>
      <c r="W8" s="20">
        <v>4</v>
      </c>
      <c r="X8" s="20">
        <v>5</v>
      </c>
      <c r="Y8" s="20">
        <v>9</v>
      </c>
      <c r="Z8" s="79">
        <v>6</v>
      </c>
      <c r="AA8" s="79">
        <v>7</v>
      </c>
      <c r="AB8" s="79">
        <v>8</v>
      </c>
      <c r="AC8" s="79">
        <v>9</v>
      </c>
      <c r="AD8" s="79">
        <v>10</v>
      </c>
      <c r="AE8" s="79">
        <v>11</v>
      </c>
      <c r="AF8" s="79">
        <v>12</v>
      </c>
    </row>
    <row r="9" spans="1:32" s="25" customFormat="1" ht="18.75" thickBot="1">
      <c r="A9" s="23" t="s">
        <v>15</v>
      </c>
      <c r="B9" s="142" t="s">
        <v>249</v>
      </c>
      <c r="C9" s="24">
        <f>'Scheme wise '!C11</f>
        <v>75</v>
      </c>
      <c r="D9" s="24">
        <f>'Scheme wise '!D11</f>
        <v>74</v>
      </c>
      <c r="E9" s="24">
        <f>'Scheme wise '!E11</f>
        <v>71.96</v>
      </c>
      <c r="F9" s="24">
        <f>'Scheme wise '!F9</f>
        <v>5</v>
      </c>
      <c r="G9" s="24">
        <f>'Scheme wise '!G9</f>
        <v>5.4</v>
      </c>
      <c r="H9" s="24">
        <f>'Scheme wise '!H9</f>
        <v>6.38</v>
      </c>
      <c r="I9" s="24">
        <f>'Scheme wise '!I9</f>
        <v>5.58</v>
      </c>
      <c r="J9" s="24">
        <f>'Scheme wise '!J9</f>
        <v>1</v>
      </c>
      <c r="K9" s="24">
        <f>'Scheme wise '!K9</f>
        <v>0.7</v>
      </c>
      <c r="L9" s="24">
        <f>'Scheme wise '!L9</f>
        <v>0.68</v>
      </c>
      <c r="M9" s="24">
        <f>'Scheme wise '!M9</f>
        <v>1</v>
      </c>
      <c r="N9" s="24">
        <f>'Scheme wise '!N9</f>
        <v>1.3</v>
      </c>
      <c r="O9" s="24">
        <f>'Scheme wise '!O9</f>
        <v>0.98</v>
      </c>
      <c r="P9" s="24">
        <f>'Scheme wise '!P9</f>
        <v>1</v>
      </c>
      <c r="Q9" s="24">
        <f>'Scheme wise '!Q9</f>
        <v>0.9</v>
      </c>
      <c r="R9" s="24">
        <f>'Scheme wise '!R9</f>
        <v>0.91</v>
      </c>
      <c r="S9" s="52">
        <f>'Scheme wise '!S9</f>
        <v>1</v>
      </c>
      <c r="T9" s="52">
        <f>'Scheme wise '!T9</f>
        <v>1.4</v>
      </c>
      <c r="U9" s="52">
        <f>'Scheme wise '!U9</f>
        <v>1.27</v>
      </c>
      <c r="V9" s="52">
        <f>'Scheme wise '!V9</f>
        <v>1.4</v>
      </c>
      <c r="W9" s="52">
        <f>'Scheme wise '!W9</f>
        <v>2.08</v>
      </c>
      <c r="X9" s="52">
        <f>'Scheme wise '!X9</f>
        <v>1.74</v>
      </c>
      <c r="Y9" s="52">
        <f>'Scheme wise '!$Y$9</f>
        <v>25</v>
      </c>
      <c r="Z9" s="52">
        <f>'Scheme wise '!Z9</f>
        <v>2.25</v>
      </c>
      <c r="AA9" s="52">
        <f>'Scheme wise '!AA9</f>
        <v>2.25</v>
      </c>
      <c r="AB9" s="53">
        <f>'Scheme wise '!AB9</f>
        <v>1.9</v>
      </c>
      <c r="AC9" s="53">
        <f>'Scheme wise '!AC9</f>
        <v>2.3</v>
      </c>
      <c r="AD9" s="53">
        <f>'Scheme wise '!AD9</f>
        <v>2.3</v>
      </c>
      <c r="AE9" s="53">
        <f>'Scheme wise '!AE9</f>
        <v>1.88</v>
      </c>
      <c r="AF9" s="53">
        <f>'Scheme wise '!AF9</f>
        <v>4</v>
      </c>
    </row>
    <row r="10" spans="1:32" s="25" customFormat="1" ht="18.75" thickBot="1">
      <c r="A10" s="23" t="s">
        <v>16</v>
      </c>
      <c r="B10" s="143" t="s">
        <v>66</v>
      </c>
      <c r="C10" s="24">
        <f>'Scheme wise '!C9</f>
        <v>1</v>
      </c>
      <c r="D10" s="24">
        <f>'Scheme wise '!D9</f>
        <v>0.6</v>
      </c>
      <c r="E10" s="24">
        <f>'Scheme wise '!E9</f>
        <v>0.58</v>
      </c>
      <c r="F10" s="24">
        <f>'Scheme wise '!F11</f>
        <v>650</v>
      </c>
      <c r="G10" s="24">
        <f>'Scheme wise '!G11</f>
        <v>593</v>
      </c>
      <c r="H10" s="24">
        <f>'Scheme wise '!H11</f>
        <v>639.53</v>
      </c>
      <c r="I10" s="24">
        <f>'Scheme wise '!I11</f>
        <v>649.94</v>
      </c>
      <c r="J10" s="24">
        <f>'Scheme wise '!J11</f>
        <v>98</v>
      </c>
      <c r="K10" s="24">
        <f>'Scheme wise '!K11</f>
        <v>89</v>
      </c>
      <c r="L10" s="24">
        <f>'Scheme wise '!L11</f>
        <v>90.88</v>
      </c>
      <c r="M10" s="24">
        <f>'Scheme wise '!M11</f>
        <v>111</v>
      </c>
      <c r="N10" s="24">
        <f>'Scheme wise '!N11</f>
        <v>114</v>
      </c>
      <c r="O10" s="24">
        <f>'Scheme wise '!O11</f>
        <v>106.93</v>
      </c>
      <c r="P10" s="24">
        <f>'Scheme wise '!P11</f>
        <v>111</v>
      </c>
      <c r="Q10" s="24">
        <f>'Scheme wise '!Q11</f>
        <v>127</v>
      </c>
      <c r="R10" s="24">
        <f>'Scheme wise '!R11</f>
        <v>126.31</v>
      </c>
      <c r="S10" s="52">
        <f>'Scheme wise '!S11</f>
        <v>121</v>
      </c>
      <c r="T10" s="52">
        <f>'Scheme wise '!T11</f>
        <v>139.78</v>
      </c>
      <c r="U10" s="52">
        <f>'Scheme wise '!U11</f>
        <v>154.24</v>
      </c>
      <c r="V10" s="52">
        <f>'Scheme wise '!V11</f>
        <v>152</v>
      </c>
      <c r="W10" s="52">
        <f>'Scheme wise '!W11</f>
        <v>169.75</v>
      </c>
      <c r="X10" s="52">
        <f>'Scheme wise '!X11</f>
        <v>171.58</v>
      </c>
      <c r="Y10" s="52">
        <f>'Scheme wise '!$Y$11</f>
        <v>1440.84</v>
      </c>
      <c r="Z10" s="52">
        <f>'Scheme wise '!Z11</f>
        <v>192.4</v>
      </c>
      <c r="AA10" s="52">
        <f>'Scheme wise '!AA11</f>
        <v>192.4</v>
      </c>
      <c r="AB10" s="53">
        <f>'Scheme wise '!AB11</f>
        <v>203.9</v>
      </c>
      <c r="AC10" s="53">
        <f>'Scheme wise '!AC11</f>
        <v>245</v>
      </c>
      <c r="AD10" s="53">
        <f>'Scheme wise '!AD11</f>
        <v>206.01</v>
      </c>
      <c r="AE10" s="53">
        <f>'Scheme wise '!AE11</f>
        <v>207.12</v>
      </c>
      <c r="AF10" s="53">
        <f>'Scheme wise '!AF11</f>
        <v>329</v>
      </c>
    </row>
    <row r="11" spans="1:32" s="25" customFormat="1" ht="18.75" thickBot="1">
      <c r="A11" s="23" t="s">
        <v>17</v>
      </c>
      <c r="B11" s="143" t="s">
        <v>250</v>
      </c>
      <c r="C11" s="24" t="e">
        <f>'Scheme wise '!#REF!</f>
        <v>#REF!</v>
      </c>
      <c r="D11" s="24" t="e">
        <f>'Scheme wise '!#REF!</f>
        <v>#REF!</v>
      </c>
      <c r="E11" s="24" t="e">
        <f>'Scheme wise '!#REF!</f>
        <v>#REF!</v>
      </c>
      <c r="F11" s="24">
        <f>'Scheme wise '!F59</f>
        <v>917.94</v>
      </c>
      <c r="G11" s="24">
        <f>'Scheme wise '!G59</f>
        <v>755.38</v>
      </c>
      <c r="H11" s="24">
        <f>'Scheme wise '!H59</f>
        <v>757.1400000000001</v>
      </c>
      <c r="I11" s="24">
        <f>'Scheme wise '!I59</f>
        <v>955.53</v>
      </c>
      <c r="J11" s="24">
        <f>'Scheme wise '!J59</f>
        <v>143.5</v>
      </c>
      <c r="K11" s="24">
        <f>'Scheme wise '!K59</f>
        <v>134.57999999999998</v>
      </c>
      <c r="L11" s="24">
        <f>'Scheme wise '!L59</f>
        <v>153.98</v>
      </c>
      <c r="M11" s="24">
        <f>'Scheme wise '!M59</f>
        <v>144.12</v>
      </c>
      <c r="N11" s="24">
        <f>'Scheme wise '!N59</f>
        <v>142.41</v>
      </c>
      <c r="O11" s="24">
        <f>'Scheme wise '!O59</f>
        <v>180.03999999999996</v>
      </c>
      <c r="P11" s="24">
        <f>'Scheme wise '!P59</f>
        <v>144.65</v>
      </c>
      <c r="Q11" s="24">
        <f>'Scheme wise '!Q59</f>
        <v>137.4</v>
      </c>
      <c r="R11" s="24">
        <f>'Scheme wise '!R59</f>
        <v>171.22</v>
      </c>
      <c r="S11" s="52">
        <f>'Scheme wise '!S59</f>
        <v>157.03</v>
      </c>
      <c r="T11" s="52">
        <f>'Scheme wise '!T59</f>
        <v>168.49</v>
      </c>
      <c r="U11" s="52">
        <f>'Scheme wise '!U59</f>
        <v>224.28</v>
      </c>
      <c r="V11" s="52">
        <f>'Scheme wise '!V59</f>
        <v>166.08</v>
      </c>
      <c r="W11" s="52">
        <f>'Scheme wise '!W59</f>
        <v>174.26</v>
      </c>
      <c r="X11" s="52">
        <f>'Scheme wise '!X59</f>
        <v>226.01</v>
      </c>
      <c r="Y11" s="52">
        <f>'Scheme wise '!$Y$59</f>
        <v>1806.05</v>
      </c>
      <c r="Z11" s="52">
        <f>'Scheme wise '!Z59</f>
        <v>195.45999999999998</v>
      </c>
      <c r="AA11" s="52">
        <f>'Scheme wise '!AA59</f>
        <v>197.95999999999998</v>
      </c>
      <c r="AB11" s="53">
        <f>'Scheme wise '!AB59</f>
        <v>224.75000000000003</v>
      </c>
      <c r="AC11" s="53">
        <f>'Scheme wise '!AC59</f>
        <v>239.67</v>
      </c>
      <c r="AD11" s="53">
        <f>'Scheme wise '!AD59</f>
        <v>272.86</v>
      </c>
      <c r="AE11" s="53">
        <f>'Scheme wise '!AE59</f>
        <v>307.20000000000005</v>
      </c>
      <c r="AF11" s="53">
        <f>'Scheme wise '!AF59</f>
        <v>361.65</v>
      </c>
    </row>
    <row r="12" spans="1:32" s="25" customFormat="1" ht="18.75" thickBot="1">
      <c r="A12" s="23" t="s">
        <v>18</v>
      </c>
      <c r="B12" s="143" t="s">
        <v>251</v>
      </c>
      <c r="C12" s="24" t="e">
        <f>'Scheme wise '!#REF!</f>
        <v>#REF!</v>
      </c>
      <c r="D12" s="24" t="e">
        <f>'Scheme wise '!#REF!</f>
        <v>#REF!</v>
      </c>
      <c r="E12" s="24" t="e">
        <f>'Scheme wise '!#REF!</f>
        <v>#REF!</v>
      </c>
      <c r="F12" s="24">
        <f>'Scheme wise '!F67</f>
        <v>68</v>
      </c>
      <c r="G12" s="24">
        <f>'Scheme wise '!G67</f>
        <v>85.5</v>
      </c>
      <c r="H12" s="24">
        <f>'Scheme wise '!H67</f>
        <v>78.3</v>
      </c>
      <c r="I12" s="24">
        <f>'Scheme wise '!I67</f>
        <v>86.81</v>
      </c>
      <c r="J12" s="24">
        <f>'Scheme wise '!J67</f>
        <v>11.5</v>
      </c>
      <c r="K12" s="24">
        <f>'Scheme wise '!K67</f>
        <v>10.6</v>
      </c>
      <c r="L12" s="24">
        <f>'Scheme wise '!L67</f>
        <v>12.41</v>
      </c>
      <c r="M12" s="24">
        <f>'Scheme wise '!M67</f>
        <v>15</v>
      </c>
      <c r="N12" s="24">
        <f>'Scheme wise '!N67</f>
        <v>14.9</v>
      </c>
      <c r="O12" s="24">
        <f>'Scheme wise '!O67</f>
        <v>16.95</v>
      </c>
      <c r="P12" s="24">
        <f>'Scheme wise '!P67</f>
        <v>20</v>
      </c>
      <c r="Q12" s="24">
        <f>'Scheme wise '!Q67</f>
        <v>18.2</v>
      </c>
      <c r="R12" s="24">
        <f>'Scheme wise '!R67</f>
        <v>18.94</v>
      </c>
      <c r="S12" s="52">
        <f>'Scheme wise '!S67</f>
        <v>20</v>
      </c>
      <c r="T12" s="52">
        <f>'Scheme wise '!T67</f>
        <v>15.6</v>
      </c>
      <c r="U12" s="52">
        <f>'Scheme wise '!U67</f>
        <v>17.009999999999998</v>
      </c>
      <c r="V12" s="52">
        <f>'Scheme wise '!V67</f>
        <v>19</v>
      </c>
      <c r="W12" s="52">
        <f>'Scheme wise '!W67</f>
        <v>19</v>
      </c>
      <c r="X12" s="52">
        <f>'Scheme wise '!X67</f>
        <v>21.5</v>
      </c>
      <c r="Y12" s="52">
        <f>'Scheme wise '!$Y$67</f>
        <v>125</v>
      </c>
      <c r="Z12" s="52">
        <f>'Scheme wise '!Z67</f>
        <v>21</v>
      </c>
      <c r="AA12" s="52">
        <f>'Scheme wise '!AA67</f>
        <v>21</v>
      </c>
      <c r="AB12" s="53">
        <f>'Scheme wise '!AB67</f>
        <v>24.78</v>
      </c>
      <c r="AC12" s="53">
        <f>'Scheme wise '!AC67</f>
        <v>25.45</v>
      </c>
      <c r="AD12" s="53">
        <f>'Scheme wise '!AD67</f>
        <v>22.25</v>
      </c>
      <c r="AE12" s="53">
        <f>'Scheme wise '!AE67</f>
        <v>25.880000000000003</v>
      </c>
      <c r="AF12" s="53">
        <f>'Scheme wise '!AF67</f>
        <v>27.5</v>
      </c>
    </row>
    <row r="13" spans="1:32" s="25" customFormat="1" ht="18.75" thickBot="1">
      <c r="A13" s="23" t="s">
        <v>19</v>
      </c>
      <c r="B13" s="143" t="s">
        <v>252</v>
      </c>
      <c r="C13" s="24" t="e">
        <f>'Scheme wise '!#REF!</f>
        <v>#REF!</v>
      </c>
      <c r="D13" s="24" t="e">
        <f>'Scheme wise '!#REF!</f>
        <v>#REF!</v>
      </c>
      <c r="E13" s="24" t="e">
        <f>'Scheme wise '!#REF!</f>
        <v>#REF!</v>
      </c>
      <c r="F13" s="24">
        <f>'Scheme wise '!F83</f>
        <v>103</v>
      </c>
      <c r="G13" s="24">
        <f>'Scheme wise '!G83</f>
        <v>142.49</v>
      </c>
      <c r="H13" s="24">
        <f>'Scheme wise '!H83</f>
        <v>112.73</v>
      </c>
      <c r="I13" s="24">
        <f>'Scheme wise '!I83</f>
        <v>99.69</v>
      </c>
      <c r="J13" s="24">
        <f>'Scheme wise '!J83</f>
        <v>20.85</v>
      </c>
      <c r="K13" s="24">
        <f>'Scheme wise '!K83</f>
        <v>15.379999999999999</v>
      </c>
      <c r="L13" s="24">
        <f>'Scheme wise '!L83</f>
        <v>14.18</v>
      </c>
      <c r="M13" s="24">
        <f>'Scheme wise '!M83</f>
        <v>23.39</v>
      </c>
      <c r="N13" s="24">
        <f>'Scheme wise '!N83</f>
        <v>21.59</v>
      </c>
      <c r="O13" s="24">
        <f>'Scheme wise '!O83</f>
        <v>20.89</v>
      </c>
      <c r="P13" s="24">
        <f>'Scheme wise '!P83</f>
        <v>45</v>
      </c>
      <c r="Q13" s="24">
        <f>'Scheme wise '!Q83</f>
        <v>29.15</v>
      </c>
      <c r="R13" s="24">
        <f>'Scheme wise '!R83</f>
        <v>18.970000000000002</v>
      </c>
      <c r="S13" s="52">
        <f>'Scheme wise '!S83</f>
        <v>28.150000000000002</v>
      </c>
      <c r="T13" s="52">
        <f>'Scheme wise '!T83</f>
        <v>22.16</v>
      </c>
      <c r="U13" s="52">
        <f>'Scheme wise '!U83</f>
        <v>21.81</v>
      </c>
      <c r="V13" s="52">
        <f>'Scheme wise '!V83</f>
        <v>25.1</v>
      </c>
      <c r="W13" s="52">
        <f>'Scheme wise '!W83</f>
        <v>24.45</v>
      </c>
      <c r="X13" s="52">
        <f>'Scheme wise '!X83</f>
        <v>23.84</v>
      </c>
      <c r="Y13" s="52">
        <f>'Scheme wise '!$Y$83</f>
        <v>171.3</v>
      </c>
      <c r="Z13" s="52">
        <f>'Scheme wise '!Z83</f>
        <v>25.4</v>
      </c>
      <c r="AA13" s="52">
        <f>'Scheme wise '!AA83</f>
        <v>25.4</v>
      </c>
      <c r="AB13" s="53">
        <f>'Scheme wise '!AB83</f>
        <v>23.28</v>
      </c>
      <c r="AC13" s="53">
        <f>'Scheme wise '!AC83</f>
        <v>34.55</v>
      </c>
      <c r="AD13" s="53">
        <f>'Scheme wise '!AD83</f>
        <v>28.73</v>
      </c>
      <c r="AE13" s="53">
        <f>'Scheme wise '!AE83</f>
        <v>29.619999999999997</v>
      </c>
      <c r="AF13" s="53">
        <f>'Scheme wise '!AF83</f>
        <v>41.7</v>
      </c>
    </row>
    <row r="14" spans="1:32" s="25" customFormat="1" ht="18.75" thickBot="1">
      <c r="A14" s="23" t="s">
        <v>20</v>
      </c>
      <c r="B14" s="143" t="s">
        <v>253</v>
      </c>
      <c r="C14" s="24" t="e">
        <f>'Scheme wise '!#REF!</f>
        <v>#REF!</v>
      </c>
      <c r="D14" s="24" t="e">
        <f>'Scheme wise '!#REF!</f>
        <v>#REF!</v>
      </c>
      <c r="E14" s="24" t="e">
        <f>'Scheme wise '!#REF!</f>
        <v>#REF!</v>
      </c>
      <c r="F14" s="24">
        <f>'Scheme wise '!F104</f>
        <v>90.96</v>
      </c>
      <c r="G14" s="24">
        <f>'Scheme wise '!G104</f>
        <v>98.61000000000001</v>
      </c>
      <c r="H14" s="24">
        <f>'Scheme wise '!H104</f>
        <v>83.72</v>
      </c>
      <c r="I14" s="24">
        <f>'Scheme wise '!I104</f>
        <v>100.72</v>
      </c>
      <c r="J14" s="24">
        <f>'Scheme wise '!J104</f>
        <v>17.51</v>
      </c>
      <c r="K14" s="24">
        <f>'Scheme wise '!K104</f>
        <v>13.81</v>
      </c>
      <c r="L14" s="24">
        <f>'Scheme wise '!L104</f>
        <v>15.600000000000003</v>
      </c>
      <c r="M14" s="24">
        <f>'Scheme wise '!M104</f>
        <v>19.32</v>
      </c>
      <c r="N14" s="24">
        <f>'Scheme wise '!N104</f>
        <v>16.29</v>
      </c>
      <c r="O14" s="24">
        <f>'Scheme wise '!O104</f>
        <v>16.86</v>
      </c>
      <c r="P14" s="24">
        <f>'Scheme wise '!P104</f>
        <v>21.83</v>
      </c>
      <c r="Q14" s="24">
        <f>'Scheme wise '!Q104</f>
        <v>17.92</v>
      </c>
      <c r="R14" s="24">
        <f>'Scheme wise '!R104</f>
        <v>19.46</v>
      </c>
      <c r="S14" s="52">
        <f>'Scheme wise '!S104</f>
        <v>21.520000000000003</v>
      </c>
      <c r="T14" s="52">
        <f>'Scheme wise '!T104</f>
        <v>18.32</v>
      </c>
      <c r="U14" s="52">
        <f>'Scheme wise '!U104</f>
        <v>22.890000000000004</v>
      </c>
      <c r="V14" s="52">
        <f>'Scheme wise '!V104</f>
        <v>18.430000000000003</v>
      </c>
      <c r="W14" s="52">
        <f>'Scheme wise '!W104</f>
        <v>17.38</v>
      </c>
      <c r="X14" s="52">
        <f>'Scheme wise '!X104</f>
        <v>25.91</v>
      </c>
      <c r="Y14" s="52">
        <f>'Scheme wise '!$Y$104</f>
        <v>214.25</v>
      </c>
      <c r="Z14" s="52">
        <f>'Scheme wise '!Z104</f>
        <v>21.68</v>
      </c>
      <c r="AA14" s="52">
        <f>'Scheme wise '!AA104</f>
        <v>21.68</v>
      </c>
      <c r="AB14" s="53">
        <f>'Scheme wise '!AB104</f>
        <v>29.209999999999997</v>
      </c>
      <c r="AC14" s="53">
        <f>'Scheme wise '!AC104</f>
        <v>26.910000000000004</v>
      </c>
      <c r="AD14" s="53">
        <f>'Scheme wise '!AD104</f>
        <v>25.44</v>
      </c>
      <c r="AE14" s="53">
        <f>'Scheme wise '!AE104</f>
        <v>27.200000000000003</v>
      </c>
      <c r="AF14" s="53">
        <f>'Scheme wise '!AF104</f>
        <v>47.989999999999995</v>
      </c>
    </row>
    <row r="15" spans="1:32" s="25" customFormat="1" ht="18.75" thickBot="1">
      <c r="A15" s="23" t="s">
        <v>48</v>
      </c>
      <c r="B15" s="143" t="s">
        <v>254</v>
      </c>
      <c r="C15" s="24">
        <f>'Scheme wise '!C25</f>
        <v>0.5</v>
      </c>
      <c r="D15" s="24">
        <f>'Scheme wise '!D25</f>
        <v>3</v>
      </c>
      <c r="E15" s="24">
        <f>'Scheme wise '!E25</f>
        <v>3.1</v>
      </c>
      <c r="F15" s="24">
        <f>'Scheme wise '!F141</f>
        <v>610</v>
      </c>
      <c r="G15" s="24">
        <f>'Scheme wise '!G141</f>
        <v>566.8900000000001</v>
      </c>
      <c r="H15" s="24">
        <f>'Scheme wise '!H141</f>
        <v>483.3</v>
      </c>
      <c r="I15" s="24">
        <f>'Scheme wise '!I141</f>
        <v>453.43000000000006</v>
      </c>
      <c r="J15" s="24">
        <f>'Scheme wise '!J141</f>
        <v>83.14</v>
      </c>
      <c r="K15" s="24">
        <f>'Scheme wise '!K141</f>
        <v>71.07000000000001</v>
      </c>
      <c r="L15" s="24">
        <f>'Scheme wise '!L141</f>
        <v>66.21000000000001</v>
      </c>
      <c r="M15" s="24">
        <f>'Scheme wise '!M141</f>
        <v>97.8</v>
      </c>
      <c r="N15" s="24">
        <f>'Scheme wise '!N141</f>
        <v>97.71000000000001</v>
      </c>
      <c r="O15" s="24">
        <f>'Scheme wise '!O141</f>
        <v>72.93</v>
      </c>
      <c r="P15" s="24">
        <f>'Scheme wise '!P141</f>
        <v>155.12</v>
      </c>
      <c r="Q15" s="24">
        <f>'Scheme wise '!Q141</f>
        <v>96.32000000000001</v>
      </c>
      <c r="R15" s="24">
        <f>'Scheme wise '!R141</f>
        <v>92.2</v>
      </c>
      <c r="S15" s="52">
        <f>'Scheme wise '!S141</f>
        <v>112.63000000000001</v>
      </c>
      <c r="T15" s="52">
        <f>'Scheme wise '!T141</f>
        <v>109.07000000000001</v>
      </c>
      <c r="U15" s="52">
        <f>'Scheme wise '!U141</f>
        <v>117.6</v>
      </c>
      <c r="V15" s="52">
        <f>'Scheme wise '!V141</f>
        <v>118.2</v>
      </c>
      <c r="W15" s="52">
        <f>'Scheme wise '!W141</f>
        <v>109.13</v>
      </c>
      <c r="X15" s="52">
        <f>'Scheme wise '!X141</f>
        <v>104.49000000000001</v>
      </c>
      <c r="Y15" s="52">
        <f>'Scheme wise '!$Y$141</f>
        <v>1162.01</v>
      </c>
      <c r="Z15" s="52">
        <f>'Scheme wise '!Z141</f>
        <v>126.5</v>
      </c>
      <c r="AA15" s="52">
        <f>'Scheme wise '!AA141</f>
        <v>126.5</v>
      </c>
      <c r="AB15" s="53">
        <f>'Scheme wise '!AB141</f>
        <v>118.23</v>
      </c>
      <c r="AC15" s="53">
        <f>'Scheme wise '!AC141</f>
        <v>344.42999999999995</v>
      </c>
      <c r="AD15" s="53">
        <f>'Scheme wise '!AD141</f>
        <v>333.39</v>
      </c>
      <c r="AE15" s="53">
        <f>'Scheme wise '!AE141</f>
        <v>355.71</v>
      </c>
      <c r="AF15" s="53">
        <f>'Scheme wise '!AF141</f>
        <v>258.28</v>
      </c>
    </row>
    <row r="16" spans="1:32" s="25" customFormat="1" ht="18.75" thickBot="1">
      <c r="A16" s="23" t="s">
        <v>21</v>
      </c>
      <c r="B16" s="143" t="s">
        <v>171</v>
      </c>
      <c r="C16" s="24" t="e">
        <f>'Scheme wise '!#REF!</f>
        <v>#REF!</v>
      </c>
      <c r="D16" s="24" t="e">
        <f>'Scheme wise '!#REF!</f>
        <v>#REF!</v>
      </c>
      <c r="E16" s="24" t="e">
        <f>'Scheme wise '!#REF!</f>
        <v>#REF!</v>
      </c>
      <c r="F16" s="24">
        <f>'Scheme wise '!F165</f>
        <v>364.5</v>
      </c>
      <c r="G16" s="24" t="e">
        <f>'Scheme wise '!G165</f>
        <v>#REF!</v>
      </c>
      <c r="H16" s="24" t="e">
        <f>'Scheme wise '!H165</f>
        <v>#REF!</v>
      </c>
      <c r="I16" s="24" t="e">
        <f>'Scheme wise '!I165</f>
        <v>#REF!</v>
      </c>
      <c r="J16" s="24">
        <f>'Scheme wise '!J165</f>
        <v>38.199999999999996</v>
      </c>
      <c r="K16" s="24">
        <f>'Scheme wise '!K165</f>
        <v>30.42</v>
      </c>
      <c r="L16" s="24">
        <f>'Scheme wise '!L165</f>
        <v>31.89</v>
      </c>
      <c r="M16" s="24">
        <f>'Scheme wise '!M165</f>
        <v>42.449999999999996</v>
      </c>
      <c r="N16" s="24">
        <f>'Scheme wise '!N165</f>
        <v>40.5</v>
      </c>
      <c r="O16" s="24">
        <f>'Scheme wise '!O165</f>
        <v>43.51</v>
      </c>
      <c r="P16" s="24">
        <f>'Scheme wise '!P165</f>
        <v>60.1</v>
      </c>
      <c r="Q16" s="24">
        <f>'Scheme wise '!Q165</f>
        <v>55.9</v>
      </c>
      <c r="R16" s="24">
        <f>'Scheme wise '!R165</f>
        <v>53.11</v>
      </c>
      <c r="S16" s="52">
        <f>'Scheme wise '!S165</f>
        <v>63.91</v>
      </c>
      <c r="T16" s="52">
        <f>'Scheme wise '!T165</f>
        <v>59.18</v>
      </c>
      <c r="U16" s="52">
        <f>'Scheme wise '!U165</f>
        <v>57.54</v>
      </c>
      <c r="V16" s="52">
        <f>'Scheme wise '!V165</f>
        <v>54.709999999999994</v>
      </c>
      <c r="W16" s="52">
        <f>'Scheme wise '!W165</f>
        <v>53.98</v>
      </c>
      <c r="X16" s="52">
        <f>'Scheme wise '!X165</f>
        <v>55.26</v>
      </c>
      <c r="Y16" s="52">
        <f>'Scheme wise '!$Y$165</f>
        <v>728.5</v>
      </c>
      <c r="Z16" s="52">
        <f>'Scheme wise '!Z165</f>
        <v>63.75</v>
      </c>
      <c r="AA16" s="52">
        <f>'Scheme wise '!AA165</f>
        <v>61.25</v>
      </c>
      <c r="AB16" s="53">
        <f>'Scheme wise '!AB165</f>
        <v>62.190000000000005</v>
      </c>
      <c r="AC16" s="53">
        <f>'Scheme wise '!AC165</f>
        <v>111.89</v>
      </c>
      <c r="AD16" s="53">
        <f>'Scheme wise '!AD165</f>
        <v>65.79999999999998</v>
      </c>
      <c r="AE16" s="53">
        <f>'Scheme wise '!AE165</f>
        <v>69.03999999999999</v>
      </c>
      <c r="AF16" s="53">
        <f>'Scheme wise '!AF165</f>
        <v>121.85000000000001</v>
      </c>
    </row>
    <row r="17" spans="1:32" s="25" customFormat="1" ht="33" customHeight="1" thickBot="1">
      <c r="A17" s="23" t="s">
        <v>22</v>
      </c>
      <c r="B17" s="143" t="s">
        <v>255</v>
      </c>
      <c r="C17" s="24" t="e">
        <f>'Scheme wise '!#REF!</f>
        <v>#REF!</v>
      </c>
      <c r="D17" s="24" t="e">
        <f>'Scheme wise '!#REF!</f>
        <v>#REF!</v>
      </c>
      <c r="E17" s="24" t="e">
        <f>'Scheme wise '!#REF!</f>
        <v>#REF!</v>
      </c>
      <c r="F17" s="24">
        <f>'Scheme wise '!F189</f>
        <v>149</v>
      </c>
      <c r="G17" s="24">
        <f>'Scheme wise '!G189</f>
        <v>281.65999999999997</v>
      </c>
      <c r="H17" s="24">
        <f>'Scheme wise '!H189</f>
        <v>315.68</v>
      </c>
      <c r="I17" s="24">
        <f>'Scheme wise '!I189</f>
        <v>298.64</v>
      </c>
      <c r="J17" s="24">
        <f>'Scheme wise '!J189</f>
        <v>33</v>
      </c>
      <c r="K17" s="24">
        <f>'Scheme wise '!K189</f>
        <v>71.5</v>
      </c>
      <c r="L17" s="24">
        <f>'Scheme wise '!L189</f>
        <v>69.13</v>
      </c>
      <c r="M17" s="24">
        <f>'Scheme wise '!M189</f>
        <v>35.5</v>
      </c>
      <c r="N17" s="24">
        <f>'Scheme wise '!N189</f>
        <v>38.8</v>
      </c>
      <c r="O17" s="24">
        <f>'Scheme wise '!O189</f>
        <v>38.09</v>
      </c>
      <c r="P17" s="24">
        <f>'Scheme wise '!P189</f>
        <v>32</v>
      </c>
      <c r="Q17" s="24">
        <f>'Scheme wise '!Q189</f>
        <v>29.1</v>
      </c>
      <c r="R17" s="24">
        <f>'Scheme wise '!R189</f>
        <v>29.42</v>
      </c>
      <c r="S17" s="52">
        <f>'Scheme wise '!S189</f>
        <v>77.25999999999999</v>
      </c>
      <c r="T17" s="52">
        <f>'Scheme wise '!T189</f>
        <v>69.49000000000001</v>
      </c>
      <c r="U17" s="52">
        <f>'Scheme wise '!U189</f>
        <v>67.5</v>
      </c>
      <c r="V17" s="52">
        <f>'Scheme wise '!V189</f>
        <v>103.9</v>
      </c>
      <c r="W17" s="52">
        <f>'Scheme wise '!W189</f>
        <v>106.78999999999999</v>
      </c>
      <c r="X17" s="52">
        <f>'Scheme wise '!X189</f>
        <v>94.50000000000001</v>
      </c>
      <c r="Y17" s="52">
        <f>'Scheme wise '!$Y$189</f>
        <v>606.55</v>
      </c>
      <c r="Z17" s="52">
        <f>'Scheme wise '!Z189</f>
        <v>82.15</v>
      </c>
      <c r="AA17" s="52">
        <f>'Scheme wise '!AA189</f>
        <v>82.14999999999999</v>
      </c>
      <c r="AB17" s="53">
        <f>'Scheme wise '!AB189</f>
        <v>84.93</v>
      </c>
      <c r="AC17" s="53">
        <f>'Scheme wise '!AC189</f>
        <v>314.8</v>
      </c>
      <c r="AD17" s="53">
        <f>'Scheme wise '!AD189</f>
        <v>326.21</v>
      </c>
      <c r="AE17" s="53">
        <f>'Scheme wise '!AE189</f>
        <v>317.40999999999997</v>
      </c>
      <c r="AF17" s="53">
        <f>'Scheme wise '!AF189</f>
        <v>367.03</v>
      </c>
    </row>
    <row r="18" spans="1:32" s="25" customFormat="1" ht="18.75" thickBot="1">
      <c r="A18" s="23" t="s">
        <v>23</v>
      </c>
      <c r="B18" s="143" t="s">
        <v>256</v>
      </c>
      <c r="C18" s="24" t="e">
        <f>'Scheme wise '!#REF!</f>
        <v>#REF!</v>
      </c>
      <c r="D18" s="24" t="e">
        <f>'Scheme wise '!#REF!</f>
        <v>#REF!</v>
      </c>
      <c r="E18" s="24" t="e">
        <f>'Scheme wise '!#REF!</f>
        <v>#REF!</v>
      </c>
      <c r="F18" s="24">
        <f>'Scheme wise '!F205</f>
        <v>0</v>
      </c>
      <c r="G18" s="24">
        <f>'Scheme wise '!G205</f>
        <v>23.68</v>
      </c>
      <c r="H18" s="24">
        <f>'Scheme wise '!H205</f>
        <v>32.69</v>
      </c>
      <c r="I18" s="24">
        <f>'Scheme wise '!I205</f>
        <v>23.37</v>
      </c>
      <c r="J18" s="24">
        <f>'Scheme wise '!J205</f>
        <v>0</v>
      </c>
      <c r="K18" s="24">
        <f>'Scheme wise '!K205</f>
        <v>0</v>
      </c>
      <c r="L18" s="24">
        <f>'Scheme wise '!L205</f>
        <v>0</v>
      </c>
      <c r="M18" s="24">
        <f>'Scheme wise '!M205</f>
        <v>0</v>
      </c>
      <c r="N18" s="24">
        <f>'Scheme wise '!N205</f>
        <v>0</v>
      </c>
      <c r="O18" s="24">
        <f>'Scheme wise '!O205</f>
        <v>0</v>
      </c>
      <c r="P18" s="24">
        <f>'Scheme wise '!P205</f>
        <v>0</v>
      </c>
      <c r="Q18" s="24">
        <f>'Scheme wise '!Q205</f>
        <v>10</v>
      </c>
      <c r="R18" s="24">
        <f>'Scheme wise '!R205</f>
        <v>10</v>
      </c>
      <c r="S18" s="52">
        <f>'Scheme wise '!S205</f>
        <v>16</v>
      </c>
      <c r="T18" s="52">
        <f>'Scheme wise '!T205</f>
        <v>15.01</v>
      </c>
      <c r="U18" s="52">
        <f>'Scheme wise '!U205</f>
        <v>10</v>
      </c>
      <c r="V18" s="52">
        <f>'Scheme wise '!V205</f>
        <v>7.680000000000001</v>
      </c>
      <c r="W18" s="52">
        <f>'Scheme wise '!W205</f>
        <v>7.680000000000001</v>
      </c>
      <c r="X18" s="52">
        <f>'Scheme wise '!X205</f>
        <v>3.37</v>
      </c>
      <c r="Y18" s="52">
        <f>'Scheme wise '!$Y$205</f>
        <v>79</v>
      </c>
      <c r="Z18" s="52">
        <f>'Scheme wise '!Z205</f>
        <v>9.01</v>
      </c>
      <c r="AA18" s="52">
        <f>'Scheme wise '!AA205</f>
        <v>9.01</v>
      </c>
      <c r="AB18" s="53">
        <f>'Scheme wise '!AB205</f>
        <v>2.67</v>
      </c>
      <c r="AC18" s="53">
        <f>'Scheme wise '!AC205</f>
        <v>9.5</v>
      </c>
      <c r="AD18" s="53">
        <f>'Scheme wise '!AD205</f>
        <v>4.01</v>
      </c>
      <c r="AE18" s="53">
        <f>'Scheme wise '!AE205</f>
        <v>3.94</v>
      </c>
      <c r="AF18" s="53">
        <f>'Scheme wise '!AF205</f>
        <v>24.5</v>
      </c>
    </row>
    <row r="19" spans="1:32" s="25" customFormat="1" ht="35.25" customHeight="1" thickBot="1">
      <c r="A19" s="23" t="s">
        <v>26</v>
      </c>
      <c r="B19" s="143" t="s">
        <v>257</v>
      </c>
      <c r="C19" s="24">
        <f>'Scheme wise '!C206</f>
        <v>47</v>
      </c>
      <c r="D19" s="24">
        <f>'Scheme wise '!D206</f>
        <v>40</v>
      </c>
      <c r="E19" s="24">
        <f>'Scheme wise '!E206</f>
        <v>0</v>
      </c>
      <c r="F19" s="24">
        <f>'Scheme wise '!F206</f>
        <v>352.4</v>
      </c>
      <c r="G19" s="24">
        <f>'Scheme wise '!G206</f>
        <v>337.7</v>
      </c>
      <c r="H19" s="24">
        <f>'Scheme wise '!H206</f>
        <v>323.5</v>
      </c>
      <c r="I19" s="24">
        <f>'Scheme wise '!I206</f>
        <v>0</v>
      </c>
      <c r="J19" s="24">
        <f>'Scheme wise '!J206</f>
        <v>55.7</v>
      </c>
      <c r="K19" s="24">
        <f>'Scheme wise '!K206</f>
        <v>47</v>
      </c>
      <c r="L19" s="24">
        <f>'Scheme wise '!L206</f>
        <v>0</v>
      </c>
      <c r="M19" s="24">
        <f>'Scheme wise '!M206</f>
        <v>60</v>
      </c>
      <c r="N19" s="24">
        <f>'Scheme wise '!N206</f>
        <v>59.5</v>
      </c>
      <c r="O19" s="24">
        <f>'Scheme wise '!O206</f>
        <v>0</v>
      </c>
      <c r="P19" s="24">
        <f>'Scheme wise '!P206</f>
        <v>70</v>
      </c>
      <c r="Q19" s="24">
        <f>'Scheme wise '!Q206</f>
        <v>63</v>
      </c>
      <c r="R19" s="24">
        <f>'Scheme wise '!R206</f>
        <v>0</v>
      </c>
      <c r="S19" s="52">
        <f>'Scheme wise '!S206</f>
        <v>73.5</v>
      </c>
      <c r="T19" s="52">
        <f>'Scheme wise '!T206</f>
        <v>73.5</v>
      </c>
      <c r="U19" s="52">
        <f>'Scheme wise '!U206</f>
        <v>0</v>
      </c>
      <c r="V19" s="52">
        <f>'Scheme wise '!V206</f>
        <v>78.5</v>
      </c>
      <c r="W19" s="52">
        <f>'Scheme wise '!W206</f>
        <v>80.5</v>
      </c>
      <c r="X19" s="52">
        <f>'Scheme wise '!X206</f>
        <v>0</v>
      </c>
      <c r="Y19" s="52">
        <f>'Scheme wise '!$Y$206</f>
        <v>727.5</v>
      </c>
      <c r="Z19" s="52">
        <f>'Scheme wise '!Z206</f>
        <v>86.4</v>
      </c>
      <c r="AA19" s="52">
        <f>'Scheme wise '!AA206</f>
        <v>86.4</v>
      </c>
      <c r="AB19" s="52">
        <f>'Scheme wise '!AB206</f>
        <v>0</v>
      </c>
      <c r="AC19" s="53">
        <f>'Scheme wise '!AC206</f>
        <v>143.5</v>
      </c>
      <c r="AD19" s="53">
        <f>'Scheme wise '!AD206</f>
        <v>147</v>
      </c>
      <c r="AE19" s="53">
        <f>'Scheme wise '!AE206</f>
        <v>0</v>
      </c>
      <c r="AF19" s="53">
        <f>'Scheme wise '!AF206</f>
        <v>183.5</v>
      </c>
    </row>
    <row r="20" spans="1:32" s="25" customFormat="1" ht="18.75" customHeight="1" thickBot="1">
      <c r="A20" s="23"/>
      <c r="B20" s="143" t="s">
        <v>258</v>
      </c>
      <c r="C20" s="24" t="e">
        <f>'Scheme wise '!#REF!</f>
        <v>#REF!</v>
      </c>
      <c r="D20" s="24" t="e">
        <f>'Scheme wise '!#REF!</f>
        <v>#REF!</v>
      </c>
      <c r="E20" s="24" t="e">
        <f>'Scheme wise '!#REF!</f>
        <v>#REF!</v>
      </c>
      <c r="F20" s="24">
        <f>SUM(F9:F19)</f>
        <v>3310.8</v>
      </c>
      <c r="G20" s="24" t="e">
        <f aca="true" t="shared" si="0" ref="G20:AF20">SUM(G9:G19)</f>
        <v>#REF!</v>
      </c>
      <c r="H20" s="24" t="e">
        <f t="shared" si="0"/>
        <v>#REF!</v>
      </c>
      <c r="I20" s="24" t="e">
        <f t="shared" si="0"/>
        <v>#REF!</v>
      </c>
      <c r="J20" s="24">
        <f t="shared" si="0"/>
        <v>502.4</v>
      </c>
      <c r="K20" s="24">
        <f t="shared" si="0"/>
        <v>484.05999999999995</v>
      </c>
      <c r="L20" s="24">
        <f t="shared" si="0"/>
        <v>454.96000000000004</v>
      </c>
      <c r="M20" s="24">
        <f t="shared" si="0"/>
        <v>549.5799999999999</v>
      </c>
      <c r="N20" s="24">
        <f t="shared" si="0"/>
        <v>547</v>
      </c>
      <c r="O20" s="24">
        <f t="shared" si="0"/>
        <v>497.17999999999995</v>
      </c>
      <c r="P20" s="24">
        <f t="shared" si="0"/>
        <v>660.6999999999999</v>
      </c>
      <c r="Q20" s="24">
        <f t="shared" si="0"/>
        <v>584.89</v>
      </c>
      <c r="R20" s="24">
        <f t="shared" si="0"/>
        <v>540.54</v>
      </c>
      <c r="S20" s="54">
        <f t="shared" si="0"/>
        <v>691.9999999999999</v>
      </c>
      <c r="T20" s="54">
        <f t="shared" si="0"/>
        <v>692</v>
      </c>
      <c r="U20" s="54">
        <f t="shared" si="0"/>
        <v>694.14</v>
      </c>
      <c r="V20" s="54">
        <f t="shared" si="0"/>
        <v>745</v>
      </c>
      <c r="W20" s="54">
        <f t="shared" si="0"/>
        <v>764.9999999999999</v>
      </c>
      <c r="X20" s="54">
        <f t="shared" si="0"/>
        <v>728.2</v>
      </c>
      <c r="Y20" s="54">
        <f t="shared" si="0"/>
        <v>7086</v>
      </c>
      <c r="Z20" s="54">
        <f t="shared" si="0"/>
        <v>826</v>
      </c>
      <c r="AA20" s="54">
        <f t="shared" si="0"/>
        <v>826</v>
      </c>
      <c r="AB20" s="54">
        <f t="shared" si="0"/>
        <v>775.84</v>
      </c>
      <c r="AC20" s="54">
        <f t="shared" si="0"/>
        <v>1498</v>
      </c>
      <c r="AD20" s="54">
        <f t="shared" si="0"/>
        <v>1434</v>
      </c>
      <c r="AE20" s="54">
        <f t="shared" si="0"/>
        <v>1345</v>
      </c>
      <c r="AF20" s="54">
        <f t="shared" si="0"/>
        <v>1766.9999999999998</v>
      </c>
    </row>
    <row r="21" spans="1:32" s="25" customFormat="1" ht="36" customHeight="1" thickBot="1">
      <c r="A21" s="23" t="s">
        <v>36</v>
      </c>
      <c r="B21" s="143" t="s">
        <v>259</v>
      </c>
      <c r="C21" s="24">
        <f>'Scheme wise '!C208</f>
        <v>48</v>
      </c>
      <c r="D21" s="24">
        <f>'Scheme wise '!D208</f>
        <v>26.03</v>
      </c>
      <c r="E21" s="24">
        <f>'Scheme wise '!E208</f>
        <v>12.81</v>
      </c>
      <c r="F21" s="24">
        <f>'Scheme wise '!F208</f>
        <v>188.31</v>
      </c>
      <c r="G21" s="24">
        <f>'Scheme wise '!G208</f>
        <v>215.42</v>
      </c>
      <c r="H21" s="24">
        <f>'Scheme wise '!H208</f>
        <v>208.42</v>
      </c>
      <c r="I21" s="24">
        <f>'Scheme wise '!I208</f>
        <v>131.35</v>
      </c>
      <c r="J21" s="24">
        <f>'Scheme wise '!J208</f>
        <v>50</v>
      </c>
      <c r="K21" s="24">
        <f>'Scheme wise '!K208</f>
        <v>34</v>
      </c>
      <c r="L21" s="24">
        <f>'Scheme wise '!L208</f>
        <v>13.97</v>
      </c>
      <c r="M21" s="24">
        <f>'Scheme wise '!M208</f>
        <v>46.32</v>
      </c>
      <c r="N21" s="24">
        <f>'Scheme wise '!N208</f>
        <v>46.32</v>
      </c>
      <c r="O21" s="24">
        <f>'Scheme wise '!O208</f>
        <v>28.18</v>
      </c>
      <c r="P21" s="24">
        <f>'Scheme wise '!P208</f>
        <v>36.1</v>
      </c>
      <c r="Q21" s="24">
        <f>'Scheme wise '!Q208</f>
        <v>45.1</v>
      </c>
      <c r="R21" s="24">
        <f>'Scheme wise '!R208</f>
        <v>33.22</v>
      </c>
      <c r="S21" s="52">
        <f>'Scheme wise '!S208</f>
        <v>43</v>
      </c>
      <c r="T21" s="52">
        <f>'Scheme wise '!T208</f>
        <v>43</v>
      </c>
      <c r="U21" s="52">
        <f>'Scheme wise '!U208</f>
        <v>35.17</v>
      </c>
      <c r="V21" s="52">
        <f>'Scheme wise '!V208</f>
        <v>40</v>
      </c>
      <c r="W21" s="52">
        <f>'Scheme wise '!W208</f>
        <v>40</v>
      </c>
      <c r="X21" s="52">
        <f>'Scheme wise '!X208</f>
        <v>20.81</v>
      </c>
      <c r="Y21" s="52">
        <f>'Scheme wise '!$Y$208</f>
        <v>189</v>
      </c>
      <c r="Z21" s="52">
        <f>'Scheme wise '!Z208</f>
        <v>38</v>
      </c>
      <c r="AA21" s="52">
        <f>'Scheme wise '!AA208</f>
        <v>38</v>
      </c>
      <c r="AB21" s="52">
        <f>'Scheme wise '!AB208</f>
        <v>27.94</v>
      </c>
      <c r="AC21" s="53">
        <f>'Scheme wise '!AC208</f>
        <v>39</v>
      </c>
      <c r="AD21" s="53">
        <f>'Scheme wise '!AD208</f>
        <v>36</v>
      </c>
      <c r="AE21" s="53">
        <f>'Scheme wise '!AE208</f>
        <v>31.84</v>
      </c>
      <c r="AF21" s="53">
        <f>'Scheme wise '!AF208</f>
        <v>68</v>
      </c>
    </row>
    <row r="22" spans="1:32" s="25" customFormat="1" ht="18.75" customHeight="1" thickBot="1">
      <c r="A22" s="26"/>
      <c r="B22" s="144" t="s">
        <v>260</v>
      </c>
      <c r="C22" s="27" t="e">
        <f>'Scheme wise '!#REF!</f>
        <v>#REF!</v>
      </c>
      <c r="D22" s="27" t="e">
        <f>'Scheme wise '!#REF!</f>
        <v>#REF!</v>
      </c>
      <c r="E22" s="27" t="e">
        <f>'Scheme wise '!#REF!</f>
        <v>#REF!</v>
      </c>
      <c r="F22" s="39">
        <f>SUM(F20,F21)</f>
        <v>3499.11</v>
      </c>
      <c r="G22" s="39" t="e">
        <f aca="true" t="shared" si="1" ref="G22:AF22">SUM(G20,G21)</f>
        <v>#REF!</v>
      </c>
      <c r="H22" s="39" t="e">
        <f t="shared" si="1"/>
        <v>#REF!</v>
      </c>
      <c r="I22" s="39" t="e">
        <f t="shared" si="1"/>
        <v>#REF!</v>
      </c>
      <c r="J22" s="39">
        <f t="shared" si="1"/>
        <v>552.4</v>
      </c>
      <c r="K22" s="39">
        <f t="shared" si="1"/>
        <v>518.06</v>
      </c>
      <c r="L22" s="39">
        <f t="shared" si="1"/>
        <v>468.93000000000006</v>
      </c>
      <c r="M22" s="39">
        <f t="shared" si="1"/>
        <v>595.9</v>
      </c>
      <c r="N22" s="39">
        <f t="shared" si="1"/>
        <v>593.32</v>
      </c>
      <c r="O22" s="39">
        <f t="shared" si="1"/>
        <v>525.3599999999999</v>
      </c>
      <c r="P22" s="39">
        <f t="shared" si="1"/>
        <v>696.8</v>
      </c>
      <c r="Q22" s="39">
        <f t="shared" si="1"/>
        <v>629.99</v>
      </c>
      <c r="R22" s="39">
        <f t="shared" si="1"/>
        <v>573.76</v>
      </c>
      <c r="S22" s="54">
        <f t="shared" si="1"/>
        <v>734.9999999999999</v>
      </c>
      <c r="T22" s="54">
        <f t="shared" si="1"/>
        <v>735</v>
      </c>
      <c r="U22" s="54">
        <f t="shared" si="1"/>
        <v>729.31</v>
      </c>
      <c r="V22" s="54">
        <f t="shared" si="1"/>
        <v>785</v>
      </c>
      <c r="W22" s="54">
        <f t="shared" si="1"/>
        <v>804.9999999999999</v>
      </c>
      <c r="X22" s="54">
        <f t="shared" si="1"/>
        <v>749.01</v>
      </c>
      <c r="Y22" s="54">
        <f t="shared" si="1"/>
        <v>7275</v>
      </c>
      <c r="Z22" s="54">
        <f t="shared" si="1"/>
        <v>864</v>
      </c>
      <c r="AA22" s="54">
        <f t="shared" si="1"/>
        <v>864</v>
      </c>
      <c r="AB22" s="54">
        <f t="shared" si="1"/>
        <v>803.7800000000001</v>
      </c>
      <c r="AC22" s="54">
        <f t="shared" si="1"/>
        <v>1537</v>
      </c>
      <c r="AD22" s="54">
        <f t="shared" si="1"/>
        <v>1470</v>
      </c>
      <c r="AE22" s="54">
        <f t="shared" si="1"/>
        <v>1376.84</v>
      </c>
      <c r="AF22" s="54">
        <f t="shared" si="1"/>
        <v>1834.9999999999998</v>
      </c>
    </row>
    <row r="23" spans="1:30" s="28" customFormat="1" ht="18" customHeight="1">
      <c r="A23" s="174" t="s">
        <v>261</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56"/>
    </row>
    <row r="24" spans="1:27" s="28" customFormat="1" ht="69.75" customHeight="1" hidden="1">
      <c r="A24" s="168" t="s">
        <v>45</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36"/>
    </row>
    <row r="25" spans="1:27" s="28" customFormat="1" ht="52.5" customHeight="1" hidden="1">
      <c r="A25" s="29"/>
      <c r="B25" s="30" t="s">
        <v>38</v>
      </c>
      <c r="C25" s="31"/>
      <c r="D25" s="32"/>
      <c r="E25" s="32"/>
      <c r="F25" s="32"/>
      <c r="G25" s="32"/>
      <c r="H25" s="32"/>
      <c r="I25" s="32"/>
      <c r="J25" s="32"/>
      <c r="K25" s="30"/>
      <c r="L25" s="32"/>
      <c r="M25" s="30" t="s">
        <v>25</v>
      </c>
      <c r="N25" s="30" t="s">
        <v>30</v>
      </c>
      <c r="O25" s="162" t="s">
        <v>40</v>
      </c>
      <c r="P25" s="162"/>
      <c r="Q25" s="162"/>
      <c r="R25" s="162" t="s">
        <v>41</v>
      </c>
      <c r="S25" s="162"/>
      <c r="T25" s="162" t="s">
        <v>42</v>
      </c>
      <c r="U25" s="162"/>
      <c r="V25" s="162" t="s">
        <v>44</v>
      </c>
      <c r="W25" s="162"/>
      <c r="X25" s="162" t="s">
        <v>43</v>
      </c>
      <c r="Y25" s="162"/>
      <c r="Z25" s="162"/>
      <c r="AA25" s="37"/>
    </row>
    <row r="26" spans="1:27" s="28" customFormat="1" ht="18" customHeight="1" hidden="1">
      <c r="A26" s="29"/>
      <c r="B26" s="30"/>
      <c r="C26" s="30"/>
      <c r="D26" s="32"/>
      <c r="E26" s="32"/>
      <c r="F26" s="32"/>
      <c r="G26" s="32"/>
      <c r="H26" s="32"/>
      <c r="I26" s="32"/>
      <c r="J26" s="32"/>
      <c r="K26" s="30"/>
      <c r="L26" s="32"/>
      <c r="M26" s="30" t="s">
        <v>31</v>
      </c>
      <c r="N26" s="30"/>
      <c r="O26" s="162" t="s">
        <v>39</v>
      </c>
      <c r="P26" s="162"/>
      <c r="Q26" s="162"/>
      <c r="R26" s="162"/>
      <c r="S26" s="162"/>
      <c r="T26" s="170" t="s">
        <v>39</v>
      </c>
      <c r="U26" s="170"/>
      <c r="V26" s="170"/>
      <c r="W26" s="170"/>
      <c r="X26" s="162" t="s">
        <v>39</v>
      </c>
      <c r="Y26" s="162"/>
      <c r="Z26" s="162"/>
      <c r="AA26" s="37"/>
    </row>
    <row r="27" spans="1:27" s="28" customFormat="1" ht="14.25" customHeight="1" hidden="1">
      <c r="A27" s="29"/>
      <c r="B27" s="32">
        <v>3416</v>
      </c>
      <c r="C27" s="32"/>
      <c r="D27" s="32"/>
      <c r="E27" s="32"/>
      <c r="F27" s="32"/>
      <c r="G27" s="32"/>
      <c r="H27" s="32"/>
      <c r="I27" s="32"/>
      <c r="J27" s="32"/>
      <c r="K27" s="32"/>
      <c r="L27" s="32"/>
      <c r="M27" s="32">
        <v>459.76</v>
      </c>
      <c r="N27" s="32">
        <v>1047</v>
      </c>
      <c r="O27" s="170">
        <v>302.05</v>
      </c>
      <c r="P27" s="170"/>
      <c r="Q27" s="170"/>
      <c r="R27" s="169">
        <v>3459</v>
      </c>
      <c r="S27" s="169"/>
      <c r="T27" s="170">
        <v>358.7</v>
      </c>
      <c r="U27" s="170"/>
      <c r="V27" s="176">
        <v>2312</v>
      </c>
      <c r="W27" s="176"/>
      <c r="X27" s="176">
        <v>202</v>
      </c>
      <c r="Y27" s="176"/>
      <c r="Z27" s="176"/>
      <c r="AA27" s="38"/>
    </row>
    <row r="28" spans="1:25" s="34" customFormat="1" ht="21" customHeight="1">
      <c r="A28" s="167"/>
      <c r="B28" s="167"/>
      <c r="C28" s="167"/>
      <c r="D28" s="167"/>
      <c r="E28" s="167"/>
      <c r="F28" s="167"/>
      <c r="G28" s="167"/>
      <c r="H28" s="167"/>
      <c r="I28" s="167"/>
      <c r="J28" s="167"/>
      <c r="K28" s="167"/>
      <c r="L28" s="167"/>
      <c r="M28" s="167"/>
      <c r="N28" s="167"/>
      <c r="O28" s="167"/>
      <c r="P28" s="167"/>
      <c r="Q28" s="167"/>
      <c r="R28" s="167"/>
      <c r="S28" s="167"/>
      <c r="T28" s="167"/>
      <c r="U28" s="167"/>
      <c r="V28" s="33"/>
      <c r="W28" s="33"/>
      <c r="X28" s="33"/>
      <c r="Y28" s="33"/>
    </row>
    <row r="29" s="34" customFormat="1" ht="14.25"/>
    <row r="30" s="34" customFormat="1" ht="14.25"/>
  </sheetData>
  <sheetProtection/>
  <mergeCells count="35">
    <mergeCell ref="A23:AC23"/>
    <mergeCell ref="R26:S26"/>
    <mergeCell ref="X26:Z26"/>
    <mergeCell ref="T26:U26"/>
    <mergeCell ref="X25:Z25"/>
    <mergeCell ref="T27:U27"/>
    <mergeCell ref="V27:W27"/>
    <mergeCell ref="X27:Z27"/>
    <mergeCell ref="V26:W26"/>
    <mergeCell ref="A28:U28"/>
    <mergeCell ref="A24:Z24"/>
    <mergeCell ref="R27:S27"/>
    <mergeCell ref="O25:Q25"/>
    <mergeCell ref="O27:Q27"/>
    <mergeCell ref="AC6:AE6"/>
    <mergeCell ref="P6:R6"/>
    <mergeCell ref="J6:L6"/>
    <mergeCell ref="Y6:Y7"/>
    <mergeCell ref="V6:X6"/>
    <mergeCell ref="A5:AF5"/>
    <mergeCell ref="F6:F7"/>
    <mergeCell ref="M6:O6"/>
    <mergeCell ref="S6:U6"/>
    <mergeCell ref="A6:A8"/>
    <mergeCell ref="B6:B8"/>
    <mergeCell ref="A2:AF2"/>
    <mergeCell ref="A3:AF3"/>
    <mergeCell ref="V25:W25"/>
    <mergeCell ref="R25:S25"/>
    <mergeCell ref="O26:Q26"/>
    <mergeCell ref="T25:U25"/>
    <mergeCell ref="C6:E6"/>
    <mergeCell ref="Z6:AB6"/>
    <mergeCell ref="G6:I6"/>
    <mergeCell ref="A4:AF4"/>
  </mergeCells>
  <printOptions/>
  <pageMargins left="0.275590551181102" right="0.15748031496063" top="0.15748031496063" bottom="0.511811023622047" header="0.354330708661417" footer="0.511811023622047"/>
  <pageSetup firstPageNumber="616" useFirstPageNumber="1" horizontalDpi="600" verticalDpi="600" orientation="landscape" paperSize="9" scale="91" r:id="rId1"/>
  <headerFooter alignWithMargins="0">
    <oddFooter>&amp;C&amp;"Arial,Bold"&amp;12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3" sqref="F1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s.k.sharma</dc:creator>
  <cp:keywords/>
  <dc:description/>
  <cp:lastModifiedBy>HINDI</cp:lastModifiedBy>
  <cp:lastPrinted>2014-07-04T07:12:27Z</cp:lastPrinted>
  <dcterms:created xsi:type="dcterms:W3CDTF">2004-07-15T09:46:26Z</dcterms:created>
  <dcterms:modified xsi:type="dcterms:W3CDTF">2014-07-04T07:12:30Z</dcterms:modified>
  <cp:category/>
  <cp:version/>
  <cp:contentType/>
  <cp:contentStatus/>
</cp:coreProperties>
</file>